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workbookProtection workbookPassword="D76E" lockStructure="1"/>
  <bookViews>
    <workbookView xWindow="240" yWindow="135" windowWidth="8475" windowHeight="11445" tabRatio="935" activeTab="8"/>
  </bookViews>
  <sheets>
    <sheet name="Cover page" sheetId="1" r:id="rId1"/>
    <sheet name="LB (PP1)" sheetId="4" r:id="rId2"/>
    <sheet name="PP2" sheetId="5" r:id="rId3"/>
    <sheet name="PP3" sheetId="6" r:id="rId4"/>
    <sheet name="PP4" sheetId="7" r:id="rId5"/>
    <sheet name="PP5" sheetId="8" r:id="rId6"/>
    <sheet name="PP6" sheetId="9" r:id="rId7"/>
    <sheet name="AF-Tables" sheetId="16" r:id="rId8"/>
    <sheet name="Budget Check" sheetId="17" r:id="rId9"/>
    <sheet name="Project Overview" sheetId="14" r:id="rId10"/>
    <sheet name="XXXX" sheetId="18" state="hidden" r:id="rId11"/>
    <sheet name="Ranges" sheetId="3" state="hidden" r:id="rId12"/>
  </sheets>
  <definedNames>
    <definedName name="_xlnm._FilterDatabase" localSheetId="1" hidden="1">'LB (PP1)'!$A$2:$K$201</definedName>
    <definedName name="_xlnm._FilterDatabase" localSheetId="2" hidden="1">'PP2'!$A$2:$J$2</definedName>
    <definedName name="_xlnm._FilterDatabase" localSheetId="3" hidden="1">'PP3'!$A$2:$J$201</definedName>
    <definedName name="_xlnm._FilterDatabase" localSheetId="4" hidden="1">'PP4'!$A$2:$J$2</definedName>
    <definedName name="_xlnm._FilterDatabase" localSheetId="5" hidden="1">'PP5'!$A$2:$J$2</definedName>
    <definedName name="_xlnm._FilterDatabase" localSheetId="6" hidden="1">'PP6'!$A$2:$J$2</definedName>
    <definedName name="_xlnm._FilterDatabase" localSheetId="10" hidden="1">XXXX!$J$23:$J$25</definedName>
    <definedName name="_SO1">XXXX!$P$23:$P$25</definedName>
    <definedName name="_SO2">XXXX!$P$26:$P$29</definedName>
    <definedName name="Budgetline">Ranges!$C$3:$C$8</definedName>
    <definedName name="Country">Ranges!$A$3:$A$4</definedName>
    <definedName name="Equipment">Ranges!$A$46:$A$53</definedName>
    <definedName name="Expertise_Services">Ranges!$A$35:$A$42</definedName>
    <definedName name="Infrastructure">Ranges!$A$57:$A$60</definedName>
    <definedName name="Office_Administration">Ranges!$A$21:$A$24</definedName>
    <definedName name="P10WP1">Ranges!$L$31:$L$35</definedName>
    <definedName name="P10WP2">Ranges!$M$31:$M$35</definedName>
    <definedName name="P10WP3">Ranges!$N$31:$N$35</definedName>
    <definedName name="P10WP4">Ranges!$O$31:$O$35</definedName>
    <definedName name="P10WP5">Ranges!$P$31:$P$35</definedName>
    <definedName name="P10WP6">Ranges!$Q$31:$Q$35</definedName>
    <definedName name="P1WP1">Ranges!$E$3:$E$7</definedName>
    <definedName name="P1WP2">Ranges!$F$3:$F$7</definedName>
    <definedName name="P1WP3">Ranges!$G$3:$G$7</definedName>
    <definedName name="P1WP4">Ranges!$H$3:$H$7</definedName>
    <definedName name="P1WP5">Ranges!$I$3:$I$7</definedName>
    <definedName name="P1WP6">Ranges!$J$3:$J$7</definedName>
    <definedName name="P2WP1">Ranges!$E$10:$E$14</definedName>
    <definedName name="P2WP2">Ranges!$F$10:$F$14</definedName>
    <definedName name="P2WP3">Ranges!$G$10:$G$14</definedName>
    <definedName name="P2WP4">Ranges!$H$10:$H$14</definedName>
    <definedName name="P2WP5">Ranges!$I$10:$I$14</definedName>
    <definedName name="P2WP6">Ranges!$J$10:$J$14</definedName>
    <definedName name="P3WP1">Ranges!$E$17:$E$21</definedName>
    <definedName name="P3WP2">Ranges!$F$17:$F$21</definedName>
    <definedName name="P3WP3">Ranges!$G$17:$G$21</definedName>
    <definedName name="P3WP4">Ranges!$H$17:$H$21</definedName>
    <definedName name="P3WP5">Ranges!$I$17:$I$21</definedName>
    <definedName name="P3WP6">Ranges!$J$17:$J$21</definedName>
    <definedName name="P4WP1">Ranges!$E$24:$E$28</definedName>
    <definedName name="P4WP2">Ranges!$F$24:$F$28</definedName>
    <definedName name="P4WP3">Ranges!$G$24:$G$28</definedName>
    <definedName name="P4WP4">Ranges!$H$24:$H$28</definedName>
    <definedName name="P4WP5">Ranges!$I$24:$I$28</definedName>
    <definedName name="P4WP6">Ranges!$J$24:$J$28</definedName>
    <definedName name="P5WP1">Ranges!$E$31:$E$35</definedName>
    <definedName name="P5WP2">Ranges!$F$31:$F$35</definedName>
    <definedName name="P5WP3">Ranges!$G$31:$G$35</definedName>
    <definedName name="P5WP4">Ranges!$H$31:$H$35</definedName>
    <definedName name="P5WP5">Ranges!$I$31:$I$35</definedName>
    <definedName name="P5WP6">Ranges!$J$31:$J$35</definedName>
    <definedName name="P6WP1">Ranges!$L$3:$L$7</definedName>
    <definedName name="P6WP2">Ranges!$M$3:$M$7</definedName>
    <definedName name="P6WP3">Ranges!$N$3:$N$7</definedName>
    <definedName name="P6WP4">Ranges!$O$3:$O$7</definedName>
    <definedName name="P6WP5">Ranges!$P$3:$P$7</definedName>
    <definedName name="P6WP6">Ranges!$Q$3:$Q$7</definedName>
    <definedName name="P7WP1">Ranges!$L$10:$L$14</definedName>
    <definedName name="P7WP2">Ranges!$M$10:$M$14</definedName>
    <definedName name="P7WP3">Ranges!$N$10:$N$14</definedName>
    <definedName name="P7WP4">Ranges!$O$10:$O$14</definedName>
    <definedName name="P7WP5">Ranges!$P$10:$P$14</definedName>
    <definedName name="P7WP6">Ranges!$Q$10:$Q$14</definedName>
    <definedName name="P8WP1">Ranges!$L$17:$L$21</definedName>
    <definedName name="P8WP2">Ranges!$M$17:$M$21</definedName>
    <definedName name="P8WP3">Ranges!$N$17:$N$21</definedName>
    <definedName name="P8WP4">Ranges!$O$17:$O$21</definedName>
    <definedName name="P8WP5">Ranges!$P$17:$P$21</definedName>
    <definedName name="P8WP6">Ranges!$Q$17:$Q$21</definedName>
    <definedName name="P9WP1">Ranges!$L$24:$L$28</definedName>
    <definedName name="P9WP2">Ranges!$M$24:$M$28</definedName>
    <definedName name="P9WP3">Ranges!$N$24:$N$28</definedName>
    <definedName name="P9WP4">Ranges!$O$24:$O$28</definedName>
    <definedName name="P9WP5">Ranges!$P$24:$P$28</definedName>
    <definedName name="P9WP6">Ranges!$Q$24:$Q$28</definedName>
    <definedName name="Partner">Ranges!$B$3:$B$12</definedName>
    <definedName name="PRI">XXXX!$J$23:$J$24</definedName>
    <definedName name="_xlnm.Print_Area" localSheetId="0">'Cover page'!$A$1:$K$39</definedName>
    <definedName name="_xlnm.Print_Area" localSheetId="1">'LB (PP1)'!$A$1:$J$201</definedName>
    <definedName name="_xlnm.Print_Area" localSheetId="2">'PP2'!$A$1:$K$201</definedName>
    <definedName name="_xlnm.Print_Area" localSheetId="3">'PP3'!$A$1:$J$201</definedName>
    <definedName name="_xlnm.Print_Area" localSheetId="4">'PP4'!$A$1:$J$201</definedName>
    <definedName name="_xlnm.Print_Area" localSheetId="5">'PP5'!$A$1:$J$201</definedName>
    <definedName name="_xlnm.Print_Area" localSheetId="6">'PP6'!$A$1:$J$201</definedName>
    <definedName name="_xlnm.Print_Titles" localSheetId="1">'LB (PP1)'!$1:$2</definedName>
    <definedName name="_xlnm.Print_Titles" localSheetId="2">'PP2'!$1:$2</definedName>
    <definedName name="_xlnm.Print_Titles" localSheetId="3">'PP3'!$1:$2</definedName>
    <definedName name="_xlnm.Print_Titles" localSheetId="4">'PP4'!$1:$2</definedName>
    <definedName name="_xlnm.Print_Titles" localSheetId="5">'PP5'!$1:$2</definedName>
    <definedName name="_xlnm.Print_Titles" localSheetId="6">'PP6'!$1:$2</definedName>
    <definedName name="SO">XXXX!$P$23:$P$29</definedName>
    <definedName name="Staff_Costs">Ranges!$A$14:$A$18</definedName>
    <definedName name="Travel_Accommodation">Ranges!$A$28:$A$30</definedName>
    <definedName name="WPs">Ranges!$D$3:$D$8</definedName>
  </definedNames>
  <calcPr calcId="145621"/>
</workbook>
</file>

<file path=xl/calcChain.xml><?xml version="1.0" encoding="utf-8"?>
<calcChain xmlns="http://schemas.openxmlformats.org/spreadsheetml/2006/main">
  <c r="E16" i="17" l="1"/>
  <c r="H26" i="1" l="1"/>
  <c r="C17" i="14" l="1"/>
  <c r="C16" i="14"/>
  <c r="C15" i="14"/>
  <c r="C14" i="14"/>
  <c r="C13" i="14"/>
  <c r="C12" i="14"/>
  <c r="J3" i="4"/>
  <c r="J4" i="4"/>
  <c r="G4" i="17"/>
  <c r="G3" i="17"/>
  <c r="I13" i="14"/>
  <c r="I23" i="14" s="1"/>
  <c r="D14" i="14"/>
  <c r="E14" i="14"/>
  <c r="F14" i="14"/>
  <c r="G14" i="14"/>
  <c r="H14" i="14"/>
  <c r="I14" i="14"/>
  <c r="D15" i="14"/>
  <c r="E15" i="14"/>
  <c r="F15" i="14"/>
  <c r="G15" i="14"/>
  <c r="H15" i="14"/>
  <c r="I15" i="14"/>
  <c r="D17" i="14"/>
  <c r="E17" i="14"/>
  <c r="F17" i="14"/>
  <c r="G17" i="14"/>
  <c r="H17" i="14"/>
  <c r="I17" i="14"/>
  <c r="E17" i="17"/>
  <c r="E19" i="17"/>
  <c r="P19" i="18"/>
  <c r="K3" i="4"/>
  <c r="K3" i="5"/>
  <c r="J3" i="5"/>
  <c r="L3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3" i="9"/>
  <c r="I19" i="17" s="1"/>
  <c r="L3" i="8"/>
  <c r="I18" i="17" s="1"/>
  <c r="L3" i="7"/>
  <c r="L3" i="6"/>
  <c r="L3" i="4"/>
  <c r="C30" i="14"/>
  <c r="C31" i="14"/>
  <c r="C32" i="14"/>
  <c r="C33" i="14"/>
  <c r="C34" i="14"/>
  <c r="C29" i="14"/>
  <c r="I34" i="14"/>
  <c r="H34" i="14"/>
  <c r="G34" i="14"/>
  <c r="F34" i="14"/>
  <c r="E34" i="14"/>
  <c r="D34" i="14"/>
  <c r="J34" i="14" s="1"/>
  <c r="I33" i="14"/>
  <c r="H33" i="14"/>
  <c r="G33" i="14"/>
  <c r="F33" i="14"/>
  <c r="E33" i="14"/>
  <c r="D33" i="14"/>
  <c r="I32" i="14"/>
  <c r="H32" i="14"/>
  <c r="G32" i="14"/>
  <c r="E32" i="14"/>
  <c r="I30" i="14"/>
  <c r="H30" i="14"/>
  <c r="G30" i="14"/>
  <c r="G40" i="14" s="1"/>
  <c r="D19" i="17"/>
  <c r="A202" i="16"/>
  <c r="A162" i="16"/>
  <c r="A122" i="16"/>
  <c r="A82" i="16"/>
  <c r="A42" i="16"/>
  <c r="A2" i="16"/>
  <c r="G1" i="9"/>
  <c r="E1" i="9"/>
  <c r="G1" i="8"/>
  <c r="E1" i="8"/>
  <c r="G1" i="7"/>
  <c r="E1" i="7"/>
  <c r="G1" i="6"/>
  <c r="E1" i="6"/>
  <c r="G1" i="5"/>
  <c r="E1" i="5"/>
  <c r="E1" i="4"/>
  <c r="G1" i="4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D204" i="16" s="1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D124" i="16" s="1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D84" i="16" s="1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4" i="4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D16" i="14" s="1"/>
  <c r="J1" i="8"/>
  <c r="H27" i="1" s="1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F32" i="14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G31" i="14"/>
  <c r="J7" i="6"/>
  <c r="H31" i="14"/>
  <c r="J6" i="6"/>
  <c r="F31" i="14"/>
  <c r="J5" i="6"/>
  <c r="E31" i="14"/>
  <c r="J4" i="6"/>
  <c r="J3" i="6"/>
  <c r="D31" i="14"/>
  <c r="I31" i="14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E13" i="14" s="1"/>
  <c r="J7" i="5"/>
  <c r="J6" i="5"/>
  <c r="J5" i="5"/>
  <c r="J4" i="5"/>
  <c r="J1" i="9"/>
  <c r="H28" i="1"/>
  <c r="P238" i="16"/>
  <c r="J232" i="16"/>
  <c r="D226" i="16"/>
  <c r="G219" i="16"/>
  <c r="S212" i="16"/>
  <c r="P206" i="16"/>
  <c r="P234" i="16"/>
  <c r="J228" i="16"/>
  <c r="M220" i="16"/>
  <c r="G214" i="16"/>
  <c r="M236" i="16"/>
  <c r="S232" i="16"/>
  <c r="G230" i="16"/>
  <c r="M226" i="16"/>
  <c r="S223" i="16"/>
  <c r="P219" i="16"/>
  <c r="D217" i="16"/>
  <c r="J213" i="16"/>
  <c r="P210" i="16"/>
  <c r="G207" i="16"/>
  <c r="S205" i="16"/>
  <c r="G204" i="16"/>
  <c r="D238" i="16"/>
  <c r="P236" i="16"/>
  <c r="J235" i="16"/>
  <c r="D234" i="16"/>
  <c r="P231" i="16"/>
  <c r="J230" i="16"/>
  <c r="D229" i="16"/>
  <c r="P226" i="16"/>
  <c r="J225" i="16"/>
  <c r="D224" i="16"/>
  <c r="P222" i="16"/>
  <c r="S219" i="16"/>
  <c r="M218" i="16"/>
  <c r="G217" i="16"/>
  <c r="S214" i="16"/>
  <c r="M213" i="16"/>
  <c r="G212" i="16"/>
  <c r="S210" i="16"/>
  <c r="P208" i="16"/>
  <c r="J207" i="16"/>
  <c r="P204" i="16"/>
  <c r="S237" i="16"/>
  <c r="G235" i="16"/>
  <c r="M231" i="16"/>
  <c r="S228" i="16"/>
  <c r="G225" i="16"/>
  <c r="M222" i="16"/>
  <c r="J218" i="16"/>
  <c r="P214" i="16"/>
  <c r="D212" i="16"/>
  <c r="M208" i="16"/>
  <c r="M204" i="16"/>
  <c r="M238" i="16"/>
  <c r="G237" i="16"/>
  <c r="S235" i="16"/>
  <c r="M234" i="16"/>
  <c r="G232" i="16"/>
  <c r="S230" i="16"/>
  <c r="M229" i="16"/>
  <c r="G228" i="16"/>
  <c r="S225" i="16"/>
  <c r="M224" i="16"/>
  <c r="G223" i="16"/>
  <c r="J220" i="16"/>
  <c r="D219" i="16"/>
  <c r="P217" i="16"/>
  <c r="J216" i="16"/>
  <c r="D214" i="16"/>
  <c r="P212" i="16"/>
  <c r="J211" i="16"/>
  <c r="D210" i="16"/>
  <c r="S207" i="16"/>
  <c r="M206" i="16"/>
  <c r="D222" i="16"/>
  <c r="J238" i="16"/>
  <c r="P237" i="16"/>
  <c r="D237" i="16"/>
  <c r="J236" i="16"/>
  <c r="P235" i="16"/>
  <c r="D235" i="16"/>
  <c r="J234" i="16"/>
  <c r="P232" i="16"/>
  <c r="D232" i="16"/>
  <c r="J231" i="16"/>
  <c r="P230" i="16"/>
  <c r="D230" i="16"/>
  <c r="J229" i="16"/>
  <c r="J227" i="16" s="1"/>
  <c r="P228" i="16"/>
  <c r="D228" i="16"/>
  <c r="J226" i="16"/>
  <c r="P225" i="16"/>
  <c r="D225" i="16"/>
  <c r="J224" i="16"/>
  <c r="P223" i="16"/>
  <c r="D223" i="16"/>
  <c r="J222" i="16"/>
  <c r="S220" i="16"/>
  <c r="G220" i="16"/>
  <c r="M219" i="16"/>
  <c r="S218" i="16"/>
  <c r="G218" i="16"/>
  <c r="M217" i="16"/>
  <c r="S216" i="16"/>
  <c r="G216" i="16"/>
  <c r="M214" i="16"/>
  <c r="S213" i="16"/>
  <c r="G213" i="16"/>
  <c r="M212" i="16"/>
  <c r="S211" i="16"/>
  <c r="G211" i="16"/>
  <c r="M210" i="16"/>
  <c r="J208" i="16"/>
  <c r="P207" i="16"/>
  <c r="J206" i="16"/>
  <c r="P205" i="16"/>
  <c r="J204" i="16"/>
  <c r="S238" i="16"/>
  <c r="G238" i="16"/>
  <c r="M237" i="16"/>
  <c r="S236" i="16"/>
  <c r="G236" i="16"/>
  <c r="M235" i="16"/>
  <c r="S234" i="16"/>
  <c r="G234" i="16"/>
  <c r="M232" i="16"/>
  <c r="V232" i="16" s="1"/>
  <c r="S231" i="16"/>
  <c r="S227" i="16" s="1"/>
  <c r="G231" i="16"/>
  <c r="M230" i="16"/>
  <c r="V230" i="16" s="1"/>
  <c r="S229" i="16"/>
  <c r="G229" i="16"/>
  <c r="V229" i="16" s="1"/>
  <c r="M228" i="16"/>
  <c r="S226" i="16"/>
  <c r="G226" i="16"/>
  <c r="M225" i="16"/>
  <c r="V225" i="16" s="1"/>
  <c r="S224" i="16"/>
  <c r="G224" i="16"/>
  <c r="G221" i="16" s="1"/>
  <c r="M223" i="16"/>
  <c r="S222" i="16"/>
  <c r="S221" i="16" s="1"/>
  <c r="G222" i="16"/>
  <c r="P220" i="16"/>
  <c r="D220" i="16"/>
  <c r="J219" i="16"/>
  <c r="V219" i="16" s="1"/>
  <c r="P218" i="16"/>
  <c r="V218" i="16" s="1"/>
  <c r="D218" i="16"/>
  <c r="J217" i="16"/>
  <c r="J215" i="16" s="1"/>
  <c r="P216" i="16"/>
  <c r="D216" i="16"/>
  <c r="J214" i="16"/>
  <c r="P213" i="16"/>
  <c r="V213" i="16" s="1"/>
  <c r="D213" i="16"/>
  <c r="J212" i="16"/>
  <c r="V212" i="16" s="1"/>
  <c r="P211" i="16"/>
  <c r="D211" i="16"/>
  <c r="J210" i="16"/>
  <c r="S208" i="16"/>
  <c r="G208" i="16"/>
  <c r="M207" i="16"/>
  <c r="M203" i="16" s="1"/>
  <c r="S206" i="16"/>
  <c r="G206" i="16"/>
  <c r="M205" i="16"/>
  <c r="S204" i="16"/>
  <c r="S203" i="16" s="1"/>
  <c r="P198" i="16"/>
  <c r="J197" i="16"/>
  <c r="P184" i="16"/>
  <c r="J183" i="16"/>
  <c r="D177" i="16"/>
  <c r="J174" i="16"/>
  <c r="J170" i="16"/>
  <c r="P166" i="16"/>
  <c r="P196" i="16"/>
  <c r="J195" i="16"/>
  <c r="D194" i="16"/>
  <c r="J190" i="16"/>
  <c r="D189" i="16"/>
  <c r="P186" i="16"/>
  <c r="D184" i="16"/>
  <c r="P182" i="16"/>
  <c r="J180" i="16"/>
  <c r="D179" i="16"/>
  <c r="P177" i="16"/>
  <c r="J176" i="16"/>
  <c r="P173" i="16"/>
  <c r="J172" i="16"/>
  <c r="D171" i="16"/>
  <c r="P168" i="16"/>
  <c r="J167" i="16"/>
  <c r="P164" i="16"/>
  <c r="M198" i="16"/>
  <c r="G197" i="16"/>
  <c r="S195" i="16"/>
  <c r="M194" i="16"/>
  <c r="G192" i="16"/>
  <c r="S190" i="16"/>
  <c r="M189" i="16"/>
  <c r="G188" i="16"/>
  <c r="S185" i="16"/>
  <c r="M184" i="16"/>
  <c r="G183" i="16"/>
  <c r="M180" i="16"/>
  <c r="G179" i="16"/>
  <c r="S177" i="16"/>
  <c r="M176" i="16"/>
  <c r="G174" i="16"/>
  <c r="S172" i="16"/>
  <c r="M171" i="16"/>
  <c r="G170" i="16"/>
  <c r="S167" i="16"/>
  <c r="M166" i="16"/>
  <c r="G165" i="16"/>
  <c r="J198" i="16"/>
  <c r="P197" i="16"/>
  <c r="D197" i="16"/>
  <c r="J196" i="16"/>
  <c r="P195" i="16"/>
  <c r="D195" i="16"/>
  <c r="J194" i="16"/>
  <c r="G194" i="16"/>
  <c r="G195" i="16"/>
  <c r="G196" i="16"/>
  <c r="G198" i="16"/>
  <c r="M195" i="16"/>
  <c r="M196" i="16"/>
  <c r="M197" i="16"/>
  <c r="S194" i="16"/>
  <c r="S196" i="16"/>
  <c r="S197" i="16"/>
  <c r="S198" i="16"/>
  <c r="P192" i="16"/>
  <c r="D192" i="16"/>
  <c r="J191" i="16"/>
  <c r="P190" i="16"/>
  <c r="D190" i="16"/>
  <c r="J189" i="16"/>
  <c r="P188" i="16"/>
  <c r="D188" i="16"/>
  <c r="J186" i="16"/>
  <c r="P185" i="16"/>
  <c r="D185" i="16"/>
  <c r="J184" i="16"/>
  <c r="P183" i="16"/>
  <c r="D183" i="16"/>
  <c r="J182" i="16"/>
  <c r="S180" i="16"/>
  <c r="G180" i="16"/>
  <c r="M179" i="16"/>
  <c r="S178" i="16"/>
  <c r="G178" i="16"/>
  <c r="M177" i="16"/>
  <c r="S176" i="16"/>
  <c r="G176" i="16"/>
  <c r="P174" i="16"/>
  <c r="D174" i="16"/>
  <c r="J173" i="16"/>
  <c r="P172" i="16"/>
  <c r="D172" i="16"/>
  <c r="J171" i="16"/>
  <c r="J169" i="16" s="1"/>
  <c r="P170" i="16"/>
  <c r="D170" i="16"/>
  <c r="J168" i="16"/>
  <c r="P167" i="16"/>
  <c r="J166" i="16"/>
  <c r="P165" i="16"/>
  <c r="J164" i="16"/>
  <c r="M192" i="16"/>
  <c r="S191" i="16"/>
  <c r="G191" i="16"/>
  <c r="M190" i="16"/>
  <c r="S189" i="16"/>
  <c r="G189" i="16"/>
  <c r="M188" i="16"/>
  <c r="S186" i="16"/>
  <c r="G186" i="16"/>
  <c r="M185" i="16"/>
  <c r="S184" i="16"/>
  <c r="G184" i="16"/>
  <c r="M183" i="16"/>
  <c r="S182" i="16"/>
  <c r="G182" i="16"/>
  <c r="P180" i="16"/>
  <c r="D180" i="16"/>
  <c r="J179" i="16"/>
  <c r="P178" i="16"/>
  <c r="D178" i="16"/>
  <c r="J177" i="16"/>
  <c r="P176" i="16"/>
  <c r="D176" i="16"/>
  <c r="M174" i="16"/>
  <c r="S173" i="16"/>
  <c r="G173" i="16"/>
  <c r="M172" i="16"/>
  <c r="S171" i="16"/>
  <c r="G171" i="16"/>
  <c r="M170" i="16"/>
  <c r="S168" i="16"/>
  <c r="G168" i="16"/>
  <c r="M167" i="16"/>
  <c r="S166" i="16"/>
  <c r="G166" i="16"/>
  <c r="M165" i="16"/>
  <c r="S164" i="16"/>
  <c r="P74" i="16"/>
  <c r="P78" i="16"/>
  <c r="P59" i="16"/>
  <c r="M76" i="16"/>
  <c r="M57" i="16"/>
  <c r="J58" i="16"/>
  <c r="S68" i="16"/>
  <c r="S48" i="16"/>
  <c r="M74" i="16"/>
  <c r="M69" i="16"/>
  <c r="M64" i="16"/>
  <c r="S60" i="16"/>
  <c r="M59" i="16"/>
  <c r="M54" i="16"/>
  <c r="S51" i="16"/>
  <c r="M50" i="16"/>
  <c r="S46" i="16"/>
  <c r="M45" i="16"/>
  <c r="P76" i="16"/>
  <c r="J75" i="16"/>
  <c r="P71" i="16"/>
  <c r="J70" i="16"/>
  <c r="P66" i="16"/>
  <c r="J65" i="16"/>
  <c r="P62" i="16"/>
  <c r="J60" i="16"/>
  <c r="P57" i="16"/>
  <c r="J56" i="16"/>
  <c r="P52" i="16"/>
  <c r="J51" i="16"/>
  <c r="P47" i="16"/>
  <c r="J46" i="16"/>
  <c r="J78" i="16"/>
  <c r="P77" i="16"/>
  <c r="J76" i="16"/>
  <c r="P75" i="16"/>
  <c r="J74" i="16"/>
  <c r="P72" i="16"/>
  <c r="J71" i="16"/>
  <c r="P70" i="16"/>
  <c r="J69" i="16"/>
  <c r="P68" i="16"/>
  <c r="J66" i="16"/>
  <c r="P65" i="16"/>
  <c r="J64" i="16"/>
  <c r="P63" i="16"/>
  <c r="J62" i="16"/>
  <c r="P60" i="16"/>
  <c r="J59" i="16"/>
  <c r="P58" i="16"/>
  <c r="J57" i="16"/>
  <c r="P56" i="16"/>
  <c r="J54" i="16"/>
  <c r="P53" i="16"/>
  <c r="J52" i="16"/>
  <c r="P51" i="16"/>
  <c r="J50" i="16"/>
  <c r="P48" i="16"/>
  <c r="J47" i="16"/>
  <c r="J45" i="16"/>
  <c r="P46" i="16"/>
  <c r="P44" i="16"/>
  <c r="M46" i="16"/>
  <c r="M48" i="16"/>
  <c r="S45" i="16"/>
  <c r="S47" i="16"/>
  <c r="S78" i="16"/>
  <c r="M77" i="16"/>
  <c r="S76" i="16"/>
  <c r="M75" i="16"/>
  <c r="S74" i="16"/>
  <c r="M72" i="16"/>
  <c r="S71" i="16"/>
  <c r="M70" i="16"/>
  <c r="S69" i="16"/>
  <c r="M68" i="16"/>
  <c r="S66" i="16"/>
  <c r="M65" i="16"/>
  <c r="S64" i="16"/>
  <c r="M63" i="16"/>
  <c r="S62" i="16"/>
  <c r="S57" i="16"/>
  <c r="S59" i="16"/>
  <c r="S50" i="16"/>
  <c r="S52" i="16"/>
  <c r="S54" i="16"/>
  <c r="M60" i="16"/>
  <c r="M58" i="16"/>
  <c r="M56" i="16"/>
  <c r="M51" i="16"/>
  <c r="M53" i="16"/>
  <c r="J1" i="5"/>
  <c r="H24" i="1" s="1"/>
  <c r="S209" i="16"/>
  <c r="P209" i="16"/>
  <c r="V238" i="16"/>
  <c r="G227" i="16"/>
  <c r="M233" i="16"/>
  <c r="P203" i="16"/>
  <c r="V214" i="16"/>
  <c r="G233" i="16"/>
  <c r="V235" i="16"/>
  <c r="G215" i="16"/>
  <c r="V228" i="16"/>
  <c r="V234" i="16"/>
  <c r="P215" i="16"/>
  <c r="V180" i="16"/>
  <c r="V184" i="16"/>
  <c r="P73" i="16"/>
  <c r="J7" i="4"/>
  <c r="J5" i="4"/>
  <c r="J6" i="4"/>
  <c r="I29" i="14"/>
  <c r="I39" i="14" s="1"/>
  <c r="J10" i="4"/>
  <c r="G29" i="14"/>
  <c r="G39" i="14" s="1"/>
  <c r="J11" i="4"/>
  <c r="J8" i="4"/>
  <c r="H29" i="14"/>
  <c r="H39" i="14" s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9" i="4"/>
  <c r="G91" i="16"/>
  <c r="J97" i="16"/>
  <c r="P103" i="16"/>
  <c r="M110" i="16"/>
  <c r="S116" i="16"/>
  <c r="M91" i="16"/>
  <c r="D104" i="16"/>
  <c r="M116" i="16"/>
  <c r="J94" i="16"/>
  <c r="G102" i="16"/>
  <c r="J108" i="16"/>
  <c r="P114" i="16"/>
  <c r="S85" i="16"/>
  <c r="J98" i="16"/>
  <c r="S110" i="16"/>
  <c r="G96" i="16"/>
  <c r="P85" i="16"/>
  <c r="G100" i="16"/>
  <c r="M99" i="16"/>
  <c r="P94" i="16"/>
  <c r="S103" i="16"/>
  <c r="S86" i="16"/>
  <c r="G93" i="16"/>
  <c r="J99" i="16"/>
  <c r="P105" i="16"/>
  <c r="M112" i="16"/>
  <c r="S118" i="16"/>
  <c r="J96" i="16"/>
  <c r="S108" i="16"/>
  <c r="P84" i="16"/>
  <c r="D91" i="16"/>
  <c r="S97" i="16"/>
  <c r="G104" i="16"/>
  <c r="J110" i="16"/>
  <c r="P116" i="16"/>
  <c r="S90" i="16"/>
  <c r="J103" i="16"/>
  <c r="S115" i="16"/>
  <c r="G105" i="16"/>
  <c r="M104" i="16"/>
  <c r="J84" i="16"/>
  <c r="J109" i="16"/>
  <c r="J114" i="16"/>
  <c r="J86" i="16"/>
  <c r="G86" i="16"/>
  <c r="M92" i="16"/>
  <c r="P98" i="16"/>
  <c r="D105" i="16"/>
  <c r="S111" i="16"/>
  <c r="G118" i="16"/>
  <c r="G94" i="16"/>
  <c r="P106" i="16"/>
  <c r="J90" i="16"/>
  <c r="G97" i="16"/>
  <c r="M103" i="16"/>
  <c r="P109" i="16"/>
  <c r="D116" i="16"/>
  <c r="M88" i="16"/>
  <c r="D102" i="16"/>
  <c r="M114" i="16"/>
  <c r="M102" i="16"/>
  <c r="G98" i="16"/>
  <c r="P112" i="16"/>
  <c r="S105" i="16"/>
  <c r="D108" i="16"/>
  <c r="M87" i="16"/>
  <c r="G88" i="16"/>
  <c r="M94" i="16"/>
  <c r="P100" i="16"/>
  <c r="M108" i="16"/>
  <c r="S114" i="16"/>
  <c r="M86" i="16"/>
  <c r="D99" i="16"/>
  <c r="M111" i="16"/>
  <c r="M96" i="16"/>
  <c r="S102" i="16"/>
  <c r="D109" i="16"/>
  <c r="J115" i="16"/>
  <c r="G87" i="16"/>
  <c r="P99" i="16"/>
  <c r="G112" i="16"/>
  <c r="S98" i="16"/>
  <c r="D92" i="16"/>
  <c r="M106" i="16"/>
  <c r="G103" i="16"/>
  <c r="S100" i="16"/>
  <c r="J28" i="16"/>
  <c r="S12" i="16"/>
  <c r="M29" i="16"/>
  <c r="J31" i="16"/>
  <c r="J23" i="16"/>
  <c r="P20" i="16"/>
  <c r="J19" i="16"/>
  <c r="D209" i="16"/>
  <c r="D215" i="16"/>
  <c r="V222" i="16"/>
  <c r="P115" i="16"/>
  <c r="P90" i="16"/>
  <c r="D117" i="16"/>
  <c r="J111" i="16"/>
  <c r="M118" i="16"/>
  <c r="D106" i="16"/>
  <c r="M93" i="16"/>
  <c r="D118" i="16"/>
  <c r="P111" i="16"/>
  <c r="M105" i="16"/>
  <c r="M101" i="16"/>
  <c r="G99" i="16"/>
  <c r="G95" i="16" s="1"/>
  <c r="G136" i="16"/>
  <c r="G137" i="16"/>
  <c r="G138" i="16"/>
  <c r="G139" i="16"/>
  <c r="G140" i="16"/>
  <c r="G177" i="16"/>
  <c r="J92" i="16"/>
  <c r="S117" i="16"/>
  <c r="S113" i="16" s="1"/>
  <c r="J105" i="16"/>
  <c r="V105" i="16" s="1"/>
  <c r="S92" i="16"/>
  <c r="M117" i="16"/>
  <c r="G111" i="16"/>
  <c r="J104" i="16"/>
  <c r="D98" i="16"/>
  <c r="S91" i="16"/>
  <c r="M85" i="16"/>
  <c r="D94" i="16"/>
  <c r="J118" i="16"/>
  <c r="J93" i="16"/>
  <c r="P87" i="16"/>
  <c r="D115" i="16"/>
  <c r="D90" i="16"/>
  <c r="G108" i="16"/>
  <c r="S94" i="16"/>
  <c r="P118" i="16"/>
  <c r="J112" i="16"/>
  <c r="J107" i="16" s="1"/>
  <c r="G106" i="16"/>
  <c r="G101" i="16" s="1"/>
  <c r="S99" i="16"/>
  <c r="D93" i="16"/>
  <c r="P86" i="16"/>
  <c r="S112" i="16"/>
  <c r="J100" i="16"/>
  <c r="J95" i="16" s="1"/>
  <c r="S87" i="16"/>
  <c r="M115" i="16"/>
  <c r="G109" i="16"/>
  <c r="J102" i="16"/>
  <c r="D96" i="16"/>
  <c r="S88" i="16"/>
  <c r="M97" i="16"/>
  <c r="J88" i="16"/>
  <c r="S96" i="16"/>
  <c r="J91" i="16"/>
  <c r="J89" i="16"/>
  <c r="P117" i="16"/>
  <c r="P92" i="16"/>
  <c r="M109" i="16"/>
  <c r="M107" i="16" s="1"/>
  <c r="D97" i="16"/>
  <c r="G85" i="16"/>
  <c r="D114" i="16"/>
  <c r="D113" i="16" s="1"/>
  <c r="S106" i="16"/>
  <c r="M100" i="16"/>
  <c r="P93" i="16"/>
  <c r="J87" i="16"/>
  <c r="G115" i="16"/>
  <c r="V115" i="16" s="1"/>
  <c r="P102" i="16"/>
  <c r="G90" i="16"/>
  <c r="G116" i="16"/>
  <c r="S109" i="16"/>
  <c r="S107" i="16" s="1"/>
  <c r="D103" i="16"/>
  <c r="D101" i="16" s="1"/>
  <c r="P96" i="16"/>
  <c r="M90" i="16"/>
  <c r="M89" i="16" s="1"/>
  <c r="G84" i="16"/>
  <c r="G83" i="16" s="1"/>
  <c r="D112" i="16"/>
  <c r="V112" i="16" s="1"/>
  <c r="P110" i="16"/>
  <c r="P108" i="16"/>
  <c r="V108" i="16" s="1"/>
  <c r="G117" i="16"/>
  <c r="P104" i="16"/>
  <c r="G92" i="16"/>
  <c r="V92" i="16" s="1"/>
  <c r="J117" i="16"/>
  <c r="D111" i="16"/>
  <c r="V111" i="16" s="1"/>
  <c r="S104" i="16"/>
  <c r="S101" i="16" s="1"/>
  <c r="M98" i="16"/>
  <c r="P91" i="16"/>
  <c r="P89" i="16" s="1"/>
  <c r="J85" i="16"/>
  <c r="J83" i="16" s="1"/>
  <c r="G110" i="16"/>
  <c r="P97" i="16"/>
  <c r="M84" i="16"/>
  <c r="M83" i="16" s="1"/>
  <c r="G114" i="16"/>
  <c r="G113" i="16" s="1"/>
  <c r="J106" i="16"/>
  <c r="V106" i="16" s="1"/>
  <c r="D100" i="16"/>
  <c r="D95" i="16" s="1"/>
  <c r="S93" i="16"/>
  <c r="S89" i="16" s="1"/>
  <c r="S84" i="16"/>
  <c r="S83" i="16" s="1"/>
  <c r="J1" i="6"/>
  <c r="H25" i="1" s="1"/>
  <c r="D16" i="17"/>
  <c r="J116" i="16"/>
  <c r="J113" i="16" s="1"/>
  <c r="D110" i="16"/>
  <c r="D107" i="16" s="1"/>
  <c r="D89" i="16"/>
  <c r="S95" i="16"/>
  <c r="V118" i="16"/>
  <c r="V96" i="16"/>
  <c r="V99" i="16"/>
  <c r="S233" i="16"/>
  <c r="P233" i="16"/>
  <c r="G89" i="16"/>
  <c r="V109" i="16"/>
  <c r="G107" i="16"/>
  <c r="V94" i="16"/>
  <c r="D221" i="16"/>
  <c r="G205" i="16"/>
  <c r="D236" i="16"/>
  <c r="V236" i="16" s="1"/>
  <c r="P229" i="16"/>
  <c r="P227" i="16" s="1"/>
  <c r="J223" i="16"/>
  <c r="J221" i="16" s="1"/>
  <c r="M216" i="16"/>
  <c r="M215" i="16" s="1"/>
  <c r="S217" i="16"/>
  <c r="S215" i="16" s="1"/>
  <c r="G210" i="16"/>
  <c r="G209" i="16" s="1"/>
  <c r="J237" i="16"/>
  <c r="J233" i="16" s="1"/>
  <c r="D231" i="16"/>
  <c r="P224" i="16"/>
  <c r="V224" i="16" s="1"/>
  <c r="M211" i="16"/>
  <c r="M209" i="16"/>
  <c r="S192" i="16"/>
  <c r="G190" i="16"/>
  <c r="G187" i="16" s="1"/>
  <c r="M186" i="16"/>
  <c r="S183" i="16"/>
  <c r="S179" i="16"/>
  <c r="M173" i="16"/>
  <c r="M169" i="16" s="1"/>
  <c r="S170" i="16"/>
  <c r="G167" i="16"/>
  <c r="M164" i="16"/>
  <c r="G164" i="16"/>
  <c r="V197" i="16"/>
  <c r="V195" i="16"/>
  <c r="M191" i="16"/>
  <c r="M187" i="16" s="1"/>
  <c r="S188" i="16"/>
  <c r="S174" i="16"/>
  <c r="G185" i="16"/>
  <c r="G181" i="16" s="1"/>
  <c r="M182" i="16"/>
  <c r="M178" i="16"/>
  <c r="G172" i="16"/>
  <c r="V172" i="16" s="1"/>
  <c r="M168" i="16"/>
  <c r="V97" i="16"/>
  <c r="M95" i="16"/>
  <c r="J101" i="16"/>
  <c r="P107" i="16"/>
  <c r="V93" i="16"/>
  <c r="V98" i="16"/>
  <c r="V102" i="16"/>
  <c r="V100" i="16"/>
  <c r="V103" i="16"/>
  <c r="G203" i="16"/>
  <c r="D227" i="16"/>
  <c r="V231" i="16"/>
  <c r="V210" i="16"/>
  <c r="V223" i="16"/>
  <c r="V216" i="16"/>
  <c r="V170" i="16"/>
  <c r="V190" i="16"/>
  <c r="V90" i="16"/>
  <c r="P124" i="16"/>
  <c r="J125" i="16"/>
  <c r="J127" i="16"/>
  <c r="D131" i="16"/>
  <c r="J132" i="16"/>
  <c r="P133" i="16"/>
  <c r="D136" i="16"/>
  <c r="D138" i="16"/>
  <c r="J139" i="16"/>
  <c r="D140" i="16"/>
  <c r="J142" i="16"/>
  <c r="D145" i="16"/>
  <c r="J146" i="16"/>
  <c r="D148" i="16"/>
  <c r="P148" i="16"/>
  <c r="P150" i="16"/>
  <c r="D152" i="16"/>
  <c r="D155" i="16"/>
  <c r="J156" i="16"/>
  <c r="D157" i="16"/>
  <c r="J158" i="16"/>
  <c r="S125" i="16"/>
  <c r="M128" i="16"/>
  <c r="S130" i="16"/>
  <c r="M133" i="16"/>
  <c r="M140" i="16"/>
  <c r="G144" i="16"/>
  <c r="G146" i="16"/>
  <c r="G151" i="16"/>
  <c r="S154" i="16"/>
  <c r="M157" i="16"/>
  <c r="J124" i="16"/>
  <c r="P130" i="16"/>
  <c r="J133" i="16"/>
  <c r="D137" i="16"/>
  <c r="P139" i="16"/>
  <c r="J143" i="16"/>
  <c r="D146" i="16"/>
  <c r="P149" i="16"/>
  <c r="J152" i="16"/>
  <c r="D156" i="16"/>
  <c r="P158" i="16"/>
  <c r="S124" i="16"/>
  <c r="G126" i="16"/>
  <c r="M127" i="16"/>
  <c r="S128" i="16"/>
  <c r="G131" i="16"/>
  <c r="M132" i="16"/>
  <c r="S133" i="16"/>
  <c r="M137" i="16"/>
  <c r="S138" i="16"/>
  <c r="G143" i="16"/>
  <c r="M144" i="16"/>
  <c r="S145" i="16"/>
  <c r="G148" i="16"/>
  <c r="M149" i="16"/>
  <c r="S150" i="16"/>
  <c r="G152" i="16"/>
  <c r="M154" i="16"/>
  <c r="S155" i="16"/>
  <c r="G157" i="16"/>
  <c r="M158" i="16"/>
  <c r="M126" i="16"/>
  <c r="G130" i="16"/>
  <c r="S132" i="16"/>
  <c r="M136" i="16"/>
  <c r="M138" i="16"/>
  <c r="G142" i="16"/>
  <c r="M145" i="16"/>
  <c r="G149" i="16"/>
  <c r="S151" i="16"/>
  <c r="M155" i="16"/>
  <c r="G158" i="16"/>
  <c r="J126" i="16"/>
  <c r="D130" i="16"/>
  <c r="P132" i="16"/>
  <c r="J136" i="16"/>
  <c r="D139" i="16"/>
  <c r="P142" i="16"/>
  <c r="J145" i="16"/>
  <c r="D149" i="16"/>
  <c r="P151" i="16"/>
  <c r="J155" i="16"/>
  <c r="D158" i="16"/>
  <c r="P126" i="16"/>
  <c r="P128" i="16"/>
  <c r="J130" i="16"/>
  <c r="P131" i="16"/>
  <c r="D133" i="16"/>
  <c r="J134" i="16"/>
  <c r="P136" i="16"/>
  <c r="J137" i="16"/>
  <c r="P138" i="16"/>
  <c r="P140" i="16"/>
  <c r="D143" i="16"/>
  <c r="P143" i="16"/>
  <c r="J144" i="16"/>
  <c r="P145" i="16"/>
  <c r="J149" i="16"/>
  <c r="D150" i="16"/>
  <c r="J151" i="16"/>
  <c r="P152" i="16"/>
  <c r="P147" i="16" s="1"/>
  <c r="J154" i="16"/>
  <c r="P155" i="16"/>
  <c r="P157" i="16"/>
  <c r="G125" i="16"/>
  <c r="G127" i="16"/>
  <c r="G132" i="16"/>
  <c r="S134" i="16"/>
  <c r="S137" i="16"/>
  <c r="S142" i="16"/>
  <c r="S144" i="16"/>
  <c r="M148" i="16"/>
  <c r="S149" i="16"/>
  <c r="V149" i="16" s="1"/>
  <c r="M152" i="16"/>
  <c r="G156" i="16"/>
  <c r="S158" i="16"/>
  <c r="P125" i="16"/>
  <c r="J128" i="16"/>
  <c r="D132" i="16"/>
  <c r="P134" i="16"/>
  <c r="J138" i="16"/>
  <c r="D142" i="16"/>
  <c r="P144" i="16"/>
  <c r="J148" i="16"/>
  <c r="D151" i="16"/>
  <c r="P154" i="16"/>
  <c r="J157" i="16"/>
  <c r="G124" i="16"/>
  <c r="M125" i="16"/>
  <c r="S126" i="16"/>
  <c r="G128" i="16"/>
  <c r="M130" i="16"/>
  <c r="S131" i="16"/>
  <c r="G133" i="16"/>
  <c r="M134" i="16"/>
  <c r="S136" i="16"/>
  <c r="M139" i="16"/>
  <c r="M135" i="16" s="1"/>
  <c r="S140" i="16"/>
  <c r="M142" i="16"/>
  <c r="V142" i="16"/>
  <c r="S143" i="16"/>
  <c r="G145" i="16"/>
  <c r="V145" i="16" s="1"/>
  <c r="M146" i="16"/>
  <c r="S148" i="16"/>
  <c r="G150" i="16"/>
  <c r="M151" i="16"/>
  <c r="V151" i="16" s="1"/>
  <c r="S152" i="16"/>
  <c r="G155" i="16"/>
  <c r="V155" i="16" s="1"/>
  <c r="M156" i="16"/>
  <c r="M153" i="16" s="1"/>
  <c r="S157" i="16"/>
  <c r="M124" i="16"/>
  <c r="M123" i="16" s="1"/>
  <c r="S127" i="16"/>
  <c r="S123" i="16" s="1"/>
  <c r="M131" i="16"/>
  <c r="G134" i="16"/>
  <c r="S139" i="16"/>
  <c r="S135" i="16" s="1"/>
  <c r="D135" i="16"/>
  <c r="J140" i="16"/>
  <c r="J135" i="16" s="1"/>
  <c r="P137" i="16"/>
  <c r="P135" i="16" s="1"/>
  <c r="M143" i="16"/>
  <c r="M141" i="16" s="1"/>
  <c r="S146" i="16"/>
  <c r="M150" i="16"/>
  <c r="M147" i="16" s="1"/>
  <c r="G154" i="16"/>
  <c r="G153" i="16" s="1"/>
  <c r="G159" i="16" s="1"/>
  <c r="S156" i="16"/>
  <c r="S153" i="16" s="1"/>
  <c r="P127" i="16"/>
  <c r="P123" i="16" s="1"/>
  <c r="J131" i="16"/>
  <c r="D134" i="16"/>
  <c r="V134" i="16" s="1"/>
  <c r="D144" i="16"/>
  <c r="D141" i="16" s="1"/>
  <c r="P146" i="16"/>
  <c r="P141" i="16" s="1"/>
  <c r="J150" i="16"/>
  <c r="J147" i="16" s="1"/>
  <c r="D154" i="16"/>
  <c r="D153" i="16" s="1"/>
  <c r="P156" i="16"/>
  <c r="V156" i="16" s="1"/>
  <c r="J1" i="7"/>
  <c r="V132" i="16"/>
  <c r="G123" i="16"/>
  <c r="V136" i="16"/>
  <c r="M129" i="16"/>
  <c r="V158" i="16"/>
  <c r="G141" i="16"/>
  <c r="G129" i="16"/>
  <c r="V152" i="16"/>
  <c r="J141" i="16"/>
  <c r="V130" i="16"/>
  <c r="D147" i="16"/>
  <c r="J153" i="16"/>
  <c r="V133" i="16"/>
  <c r="G147" i="16"/>
  <c r="P129" i="16"/>
  <c r="J123" i="16"/>
  <c r="S129" i="16"/>
  <c r="V157" i="16"/>
  <c r="V138" i="16"/>
  <c r="P31" i="16"/>
  <c r="M24" i="16"/>
  <c r="S30" i="16"/>
  <c r="P24" i="16"/>
  <c r="P7" i="16"/>
  <c r="M11" i="16"/>
  <c r="S11" i="16"/>
  <c r="S22" i="16"/>
  <c r="V140" i="16"/>
  <c r="M113" i="16"/>
  <c r="V226" i="16"/>
  <c r="I17" i="17"/>
  <c r="D32" i="14"/>
  <c r="D129" i="16"/>
  <c r="V129" i="16" s="1"/>
  <c r="V131" i="16"/>
  <c r="V146" i="16"/>
  <c r="S141" i="16"/>
  <c r="P88" i="16"/>
  <c r="P83" i="16" s="1"/>
  <c r="I16" i="17"/>
  <c r="V117" i="16"/>
  <c r="P113" i="16"/>
  <c r="J129" i="16"/>
  <c r="V150" i="16"/>
  <c r="J25" i="16"/>
  <c r="J32" i="14"/>
  <c r="D17" i="17"/>
  <c r="V148" i="16"/>
  <c r="S147" i="16"/>
  <c r="J209" i="16"/>
  <c r="V139" i="16"/>
  <c r="V220" i="16"/>
  <c r="G135" i="16"/>
  <c r="G6" i="16"/>
  <c r="J31" i="14"/>
  <c r="D207" i="16"/>
  <c r="D205" i="16"/>
  <c r="V205" i="16" s="1"/>
  <c r="D167" i="16"/>
  <c r="D165" i="16"/>
  <c r="D127" i="16"/>
  <c r="V127" i="16" s="1"/>
  <c r="D125" i="16"/>
  <c r="V125" i="16" s="1"/>
  <c r="D87" i="16"/>
  <c r="V87" i="16"/>
  <c r="D85" i="16"/>
  <c r="V85" i="16"/>
  <c r="D48" i="16"/>
  <c r="D46" i="16"/>
  <c r="D44" i="16"/>
  <c r="D53" i="16"/>
  <c r="D51" i="16"/>
  <c r="D60" i="16"/>
  <c r="D58" i="16"/>
  <c r="D56" i="16"/>
  <c r="D65" i="16"/>
  <c r="D63" i="16"/>
  <c r="D23" i="16"/>
  <c r="D72" i="16"/>
  <c r="D70" i="16"/>
  <c r="D68" i="16"/>
  <c r="D32" i="16"/>
  <c r="D77" i="16"/>
  <c r="D75" i="16"/>
  <c r="G48" i="16"/>
  <c r="G46" i="16"/>
  <c r="G44" i="16"/>
  <c r="G53" i="16"/>
  <c r="G51" i="16"/>
  <c r="G60" i="16"/>
  <c r="G58" i="16"/>
  <c r="G56" i="16"/>
  <c r="G65" i="16"/>
  <c r="G63" i="16"/>
  <c r="G72" i="16"/>
  <c r="G70" i="16"/>
  <c r="G68" i="16"/>
  <c r="G77" i="16"/>
  <c r="G75" i="16"/>
  <c r="D208" i="16"/>
  <c r="V208" i="16" s="1"/>
  <c r="D206" i="16"/>
  <c r="V206" i="16" s="1"/>
  <c r="D168" i="16"/>
  <c r="D166" i="16"/>
  <c r="V166" i="16" s="1"/>
  <c r="D128" i="16"/>
  <c r="V128" i="16"/>
  <c r="D126" i="16"/>
  <c r="V126" i="16"/>
  <c r="D88" i="16"/>
  <c r="V88" i="16" s="1"/>
  <c r="D86" i="16"/>
  <c r="V86" i="16" s="1"/>
  <c r="D47" i="16"/>
  <c r="D45" i="16"/>
  <c r="D43" i="16" s="1"/>
  <c r="D54" i="16"/>
  <c r="D52" i="16"/>
  <c r="D49" i="16" s="1"/>
  <c r="D50" i="16"/>
  <c r="D59" i="16"/>
  <c r="D57" i="16"/>
  <c r="D66" i="16"/>
  <c r="D64" i="16"/>
  <c r="D62" i="16"/>
  <c r="D71" i="16"/>
  <c r="D69" i="16"/>
  <c r="D78" i="16"/>
  <c r="D76" i="16"/>
  <c r="D74" i="16"/>
  <c r="G47" i="16"/>
  <c r="G45" i="16"/>
  <c r="G54" i="16"/>
  <c r="G52" i="16"/>
  <c r="G50" i="16"/>
  <c r="G49" i="16" s="1"/>
  <c r="G59" i="16"/>
  <c r="G57" i="16"/>
  <c r="V57" i="16" s="1"/>
  <c r="G17" i="16"/>
  <c r="G66" i="16"/>
  <c r="G64" i="16"/>
  <c r="G62" i="16"/>
  <c r="G26" i="16"/>
  <c r="G71" i="16"/>
  <c r="G69" i="16"/>
  <c r="G76" i="16"/>
  <c r="V46" i="16"/>
  <c r="V144" i="16"/>
  <c r="V154" i="16"/>
  <c r="V211" i="16"/>
  <c r="S165" i="16"/>
  <c r="V137" i="16"/>
  <c r="V143" i="16"/>
  <c r="G78" i="16"/>
  <c r="J205" i="16"/>
  <c r="J203" i="16" s="1"/>
  <c r="V51" i="16"/>
  <c r="P55" i="16"/>
  <c r="S70" i="16"/>
  <c r="V70" i="16" s="1"/>
  <c r="M44" i="16"/>
  <c r="M62" i="16"/>
  <c r="P45" i="16"/>
  <c r="S53" i="16"/>
  <c r="S49" i="16" s="1"/>
  <c r="S72" i="16"/>
  <c r="J53" i="16"/>
  <c r="J49" i="16" s="1"/>
  <c r="J72" i="16"/>
  <c r="P64" i="16"/>
  <c r="P61" i="16" s="1"/>
  <c r="S56" i="16"/>
  <c r="S65" i="16"/>
  <c r="V65" i="16" s="1"/>
  <c r="S75" i="16"/>
  <c r="M52" i="16"/>
  <c r="V52" i="16" s="1"/>
  <c r="M71" i="16"/>
  <c r="M67" i="16" s="1"/>
  <c r="J68" i="16"/>
  <c r="V68" i="16" s="1"/>
  <c r="S63" i="16"/>
  <c r="J44" i="16"/>
  <c r="J63" i="16"/>
  <c r="J61" i="16" s="1"/>
  <c r="J48" i="16"/>
  <c r="V48" i="16" s="1"/>
  <c r="J77" i="16"/>
  <c r="J73" i="16" s="1"/>
  <c r="V64" i="16"/>
  <c r="M78" i="16"/>
  <c r="M73" i="16" s="1"/>
  <c r="S58" i="16"/>
  <c r="V58" i="16" s="1"/>
  <c r="S77" i="16"/>
  <c r="S44" i="16"/>
  <c r="S43" i="16" s="1"/>
  <c r="M66" i="16"/>
  <c r="P50" i="16"/>
  <c r="V50" i="16" s="1"/>
  <c r="P69" i="16"/>
  <c r="P67" i="16" s="1"/>
  <c r="P54" i="16"/>
  <c r="V54" i="16" s="1"/>
  <c r="M47" i="16"/>
  <c r="H13" i="14"/>
  <c r="H23" i="14" s="1"/>
  <c r="J55" i="16"/>
  <c r="M49" i="16"/>
  <c r="M55" i="16"/>
  <c r="D13" i="14"/>
  <c r="D23" i="14" s="1"/>
  <c r="D73" i="16"/>
  <c r="G61" i="16"/>
  <c r="G55" i="16"/>
  <c r="G12" i="14"/>
  <c r="V72" i="16"/>
  <c r="P43" i="16"/>
  <c r="V76" i="16" l="1"/>
  <c r="V62" i="16"/>
  <c r="G67" i="16"/>
  <c r="V60" i="16"/>
  <c r="V47" i="16"/>
  <c r="V66" i="16"/>
  <c r="V75" i="16"/>
  <c r="V56" i="16"/>
  <c r="V59" i="16"/>
  <c r="S29" i="16"/>
  <c r="I14" i="17"/>
  <c r="D29" i="14"/>
  <c r="M5" i="16"/>
  <c r="G31" i="16"/>
  <c r="G14" i="16"/>
  <c r="D34" i="16"/>
  <c r="D22" i="16"/>
  <c r="D10" i="16"/>
  <c r="G38" i="16"/>
  <c r="G18" i="16"/>
  <c r="G13" i="16"/>
  <c r="D35" i="16"/>
  <c r="D20" i="16"/>
  <c r="D11" i="16"/>
  <c r="D7" i="16"/>
  <c r="J6" i="16"/>
  <c r="P25" i="16"/>
  <c r="P19" i="16"/>
  <c r="M26" i="16"/>
  <c r="J32" i="16"/>
  <c r="J12" i="16"/>
  <c r="P16" i="16"/>
  <c r="P12" i="16"/>
  <c r="M38" i="16"/>
  <c r="M36" i="16"/>
  <c r="M34" i="16"/>
  <c r="P30" i="16"/>
  <c r="M17" i="16"/>
  <c r="P11" i="16"/>
  <c r="G35" i="16"/>
  <c r="G37" i="16"/>
  <c r="G29" i="16"/>
  <c r="G22" i="16"/>
  <c r="G10" i="16"/>
  <c r="D38" i="16"/>
  <c r="D29" i="16"/>
  <c r="D26" i="16"/>
  <c r="D17" i="16"/>
  <c r="D14" i="16"/>
  <c r="G34" i="16"/>
  <c r="G30" i="16"/>
  <c r="G25" i="16"/>
  <c r="D28" i="16"/>
  <c r="D16" i="16"/>
  <c r="G8" i="16"/>
  <c r="G4" i="16"/>
  <c r="D5" i="16"/>
  <c r="S25" i="16"/>
  <c r="S14" i="16"/>
  <c r="J35" i="16"/>
  <c r="P36" i="16"/>
  <c r="M22" i="16"/>
  <c r="J11" i="16"/>
  <c r="S5" i="16"/>
  <c r="M20" i="16"/>
  <c r="M32" i="16"/>
  <c r="J26" i="16"/>
  <c r="P38" i="16"/>
  <c r="P8" i="16"/>
  <c r="P35" i="16"/>
  <c r="P29" i="16"/>
  <c r="J38" i="16"/>
  <c r="S17" i="16"/>
  <c r="J18" i="16"/>
  <c r="M16" i="16"/>
  <c r="S18" i="16"/>
  <c r="J30" i="16"/>
  <c r="P17" i="16"/>
  <c r="J16" i="16"/>
  <c r="M13" i="16"/>
  <c r="M37" i="16"/>
  <c r="P6" i="16"/>
  <c r="M14" i="16"/>
  <c r="S16" i="16"/>
  <c r="S24" i="16"/>
  <c r="J4" i="16"/>
  <c r="G24" i="16"/>
  <c r="G19" i="16"/>
  <c r="G12" i="16"/>
  <c r="D36" i="16"/>
  <c r="D31" i="16"/>
  <c r="D24" i="16"/>
  <c r="D19" i="16"/>
  <c r="D12" i="16"/>
  <c r="G36" i="16"/>
  <c r="G28" i="16"/>
  <c r="G32" i="16"/>
  <c r="G23" i="16"/>
  <c r="G16" i="16"/>
  <c r="G20" i="16"/>
  <c r="G11" i="16"/>
  <c r="D37" i="16"/>
  <c r="D30" i="16"/>
  <c r="D25" i="16"/>
  <c r="D18" i="16"/>
  <c r="D13" i="16"/>
  <c r="G7" i="16"/>
  <c r="G5" i="16"/>
  <c r="D8" i="16"/>
  <c r="D6" i="16"/>
  <c r="D4" i="16"/>
  <c r="J10" i="16"/>
  <c r="J29" i="16"/>
  <c r="J27" i="16" s="1"/>
  <c r="M31" i="16"/>
  <c r="J17" i="16"/>
  <c r="M25" i="16"/>
  <c r="S28" i="16"/>
  <c r="P32" i="16"/>
  <c r="M18" i="16"/>
  <c r="S4" i="16"/>
  <c r="M23" i="16"/>
  <c r="J7" i="16"/>
  <c r="J13" i="16"/>
  <c r="S8" i="16"/>
  <c r="S37" i="16"/>
  <c r="S31" i="16"/>
  <c r="P26" i="16"/>
  <c r="P14" i="16"/>
  <c r="P34" i="16"/>
  <c r="J14" i="16"/>
  <c r="V14" i="16" s="1"/>
  <c r="P5" i="16"/>
  <c r="M19" i="16"/>
  <c r="M28" i="16"/>
  <c r="S6" i="16"/>
  <c r="S35" i="16"/>
  <c r="M10" i="16"/>
  <c r="P23" i="16"/>
  <c r="P13" i="16"/>
  <c r="M35" i="16"/>
  <c r="M33" i="16" s="1"/>
  <c r="J37" i="16"/>
  <c r="M4" i="16"/>
  <c r="S20" i="16"/>
  <c r="J20" i="16"/>
  <c r="J36" i="16"/>
  <c r="S36" i="16"/>
  <c r="S10" i="16"/>
  <c r="S38" i="16"/>
  <c r="P28" i="16"/>
  <c r="V28" i="16" s="1"/>
  <c r="S32" i="16"/>
  <c r="M6" i="16"/>
  <c r="V6" i="16" s="1"/>
  <c r="J5" i="16"/>
  <c r="S26" i="16"/>
  <c r="P22" i="16"/>
  <c r="M7" i="16"/>
  <c r="J34" i="16"/>
  <c r="J8" i="16"/>
  <c r="P10" i="16"/>
  <c r="M12" i="16"/>
  <c r="S23" i="16"/>
  <c r="V23" i="16" s="1"/>
  <c r="M8" i="16"/>
  <c r="S19" i="16"/>
  <c r="J24" i="16"/>
  <c r="V24" i="16" s="1"/>
  <c r="S13" i="16"/>
  <c r="S34" i="16"/>
  <c r="S33" i="16" s="1"/>
  <c r="P4" i="16"/>
  <c r="P3" i="16" s="1"/>
  <c r="H2" i="14" s="1"/>
  <c r="J22" i="16"/>
  <c r="S7" i="16"/>
  <c r="M30" i="16"/>
  <c r="V30" i="16" s="1"/>
  <c r="P18" i="16"/>
  <c r="P15" i="16" s="1"/>
  <c r="P37" i="16"/>
  <c r="V45" i="16"/>
  <c r="V53" i="16"/>
  <c r="I40" i="14"/>
  <c r="I41" i="14" s="1"/>
  <c r="H40" i="14"/>
  <c r="H41" i="14" s="1"/>
  <c r="E30" i="14"/>
  <c r="E40" i="14" s="1"/>
  <c r="E23" i="14"/>
  <c r="D15" i="17"/>
  <c r="F30" i="14"/>
  <c r="F40" i="14" s="1"/>
  <c r="I15" i="17"/>
  <c r="I20" i="17" s="1"/>
  <c r="G13" i="14"/>
  <c r="G23" i="14" s="1"/>
  <c r="F13" i="14"/>
  <c r="F23" i="14" s="1"/>
  <c r="D55" i="16"/>
  <c r="H12" i="14"/>
  <c r="H22" i="14" s="1"/>
  <c r="H24" i="14" s="1"/>
  <c r="F29" i="14"/>
  <c r="F39" i="14" s="1"/>
  <c r="D12" i="14"/>
  <c r="E14" i="17" s="1"/>
  <c r="E29" i="14"/>
  <c r="E39" i="14" s="1"/>
  <c r="V16" i="16"/>
  <c r="V31" i="16"/>
  <c r="J33" i="16"/>
  <c r="J1" i="4"/>
  <c r="H23" i="1" s="1"/>
  <c r="H29" i="1" s="1"/>
  <c r="D67" i="16"/>
  <c r="D30" i="14"/>
  <c r="D40" i="14" s="1"/>
  <c r="V78" i="16"/>
  <c r="M61" i="16"/>
  <c r="G3" i="16"/>
  <c r="E12" i="14"/>
  <c r="D14" i="17" s="1"/>
  <c r="D3" i="16"/>
  <c r="F12" i="14"/>
  <c r="F22" i="14" s="1"/>
  <c r="V20" i="16"/>
  <c r="I12" i="14"/>
  <c r="I22" i="14" s="1"/>
  <c r="I24" i="14" s="1"/>
  <c r="E15" i="17"/>
  <c r="S55" i="16"/>
  <c r="S61" i="16"/>
  <c r="S67" i="16"/>
  <c r="V71" i="16"/>
  <c r="G74" i="16"/>
  <c r="G43" i="16"/>
  <c r="D61" i="16"/>
  <c r="V69" i="16"/>
  <c r="V63" i="16"/>
  <c r="J67" i="16"/>
  <c r="J43" i="16"/>
  <c r="P49" i="16"/>
  <c r="P79" i="16" s="1"/>
  <c r="V77" i="16"/>
  <c r="S73" i="16"/>
  <c r="D21" i="16"/>
  <c r="G9" i="16"/>
  <c r="E3" i="14" s="1"/>
  <c r="V38" i="16"/>
  <c r="V32" i="16"/>
  <c r="V11" i="16"/>
  <c r="P21" i="16"/>
  <c r="D27" i="16"/>
  <c r="D33" i="16"/>
  <c r="G22" i="14"/>
  <c r="G41" i="14"/>
  <c r="V237" i="16"/>
  <c r="V207" i="16"/>
  <c r="D233" i="16"/>
  <c r="V233" i="16" s="1"/>
  <c r="V217" i="16"/>
  <c r="P221" i="16"/>
  <c r="P239" i="16" s="1"/>
  <c r="V215" i="16"/>
  <c r="M221" i="16"/>
  <c r="V221" i="16" s="1"/>
  <c r="M227" i="16"/>
  <c r="J17" i="14"/>
  <c r="C19" i="17" s="1"/>
  <c r="J15" i="14"/>
  <c r="C17" i="17" s="1"/>
  <c r="P153" i="16"/>
  <c r="P159" i="16"/>
  <c r="V113" i="16"/>
  <c r="P101" i="16"/>
  <c r="J14" i="14"/>
  <c r="C16" i="17" s="1"/>
  <c r="V110" i="16"/>
  <c r="V116" i="16"/>
  <c r="V114" i="16"/>
  <c r="V104" i="16"/>
  <c r="V91" i="16"/>
  <c r="P95" i="16"/>
  <c r="M43" i="16"/>
  <c r="G35" i="14"/>
  <c r="G27" i="16"/>
  <c r="H35" i="14"/>
  <c r="V153" i="16"/>
  <c r="G239" i="16"/>
  <c r="V209" i="16"/>
  <c r="M119" i="16"/>
  <c r="V89" i="16"/>
  <c r="V101" i="16"/>
  <c r="J119" i="16"/>
  <c r="V107" i="16"/>
  <c r="M239" i="16"/>
  <c r="V84" i="16"/>
  <c r="G16" i="17" s="1"/>
  <c r="D83" i="16"/>
  <c r="V83" i="16" s="1"/>
  <c r="J16" i="17" s="1"/>
  <c r="F17" i="17"/>
  <c r="H17" i="17"/>
  <c r="L17" i="17"/>
  <c r="L16" i="17"/>
  <c r="F16" i="17"/>
  <c r="H16" i="17"/>
  <c r="V44" i="16"/>
  <c r="G15" i="17" s="1"/>
  <c r="S159" i="16"/>
  <c r="V147" i="16"/>
  <c r="J159" i="16"/>
  <c r="V141" i="16"/>
  <c r="V135" i="16"/>
  <c r="M159" i="16"/>
  <c r="J239" i="16"/>
  <c r="S239" i="16"/>
  <c r="V95" i="16"/>
  <c r="S119" i="16"/>
  <c r="G119" i="16"/>
  <c r="V227" i="16"/>
  <c r="D123" i="16"/>
  <c r="V123" i="16" s="1"/>
  <c r="J17" i="17" s="1"/>
  <c r="V124" i="16"/>
  <c r="G17" i="17" s="1"/>
  <c r="V204" i="16"/>
  <c r="G19" i="17" s="1"/>
  <c r="D203" i="16"/>
  <c r="L19" i="17"/>
  <c r="F19" i="17"/>
  <c r="H19" i="17"/>
  <c r="V29" i="16"/>
  <c r="G169" i="16"/>
  <c r="D175" i="16"/>
  <c r="P163" i="16"/>
  <c r="D164" i="16"/>
  <c r="D15" i="16"/>
  <c r="V176" i="16"/>
  <c r="I35" i="14"/>
  <c r="V17" i="16"/>
  <c r="G21" i="16"/>
  <c r="G33" i="16"/>
  <c r="D9" i="16"/>
  <c r="G15" i="16"/>
  <c r="J165" i="16"/>
  <c r="J163" i="16" s="1"/>
  <c r="D173" i="16"/>
  <c r="D169" i="16" s="1"/>
  <c r="D182" i="16"/>
  <c r="V182" i="16" s="1"/>
  <c r="D191" i="16"/>
  <c r="D187" i="16" s="1"/>
  <c r="I16" i="14"/>
  <c r="V173" i="16"/>
  <c r="S187" i="16"/>
  <c r="S163" i="16"/>
  <c r="M163" i="16"/>
  <c r="J185" i="16"/>
  <c r="P191" i="16"/>
  <c r="D198" i="16"/>
  <c r="V198" i="16" s="1"/>
  <c r="P171" i="16"/>
  <c r="J178" i="16"/>
  <c r="P189" i="16"/>
  <c r="P187" i="16" s="1"/>
  <c r="V168" i="16"/>
  <c r="S169" i="16"/>
  <c r="V183" i="16"/>
  <c r="H16" i="14"/>
  <c r="M175" i="16"/>
  <c r="S181" i="16"/>
  <c r="V177" i="16"/>
  <c r="P179" i="16"/>
  <c r="P175" i="16" s="1"/>
  <c r="D186" i="16"/>
  <c r="D181" i="16" s="1"/>
  <c r="J192" i="16"/>
  <c r="V192" i="16" s="1"/>
  <c r="V167" i="16"/>
  <c r="J188" i="16"/>
  <c r="P194" i="16"/>
  <c r="V194" i="16" s="1"/>
  <c r="G16" i="14"/>
  <c r="P169" i="16"/>
  <c r="V171" i="16"/>
  <c r="J175" i="16"/>
  <c r="P181" i="16"/>
  <c r="J193" i="16"/>
  <c r="D196" i="16"/>
  <c r="V196" i="16" s="1"/>
  <c r="F16" i="14"/>
  <c r="V174" i="16"/>
  <c r="M193" i="16"/>
  <c r="J33" i="14"/>
  <c r="M181" i="16"/>
  <c r="S193" i="16"/>
  <c r="E16" i="14"/>
  <c r="V165" i="16"/>
  <c r="G163" i="16"/>
  <c r="J181" i="16"/>
  <c r="G193" i="16"/>
  <c r="E18" i="17"/>
  <c r="D163" i="16"/>
  <c r="V164" i="16"/>
  <c r="G18" i="17" s="1"/>
  <c r="V191" i="16"/>
  <c r="V178" i="16"/>
  <c r="V185" i="16"/>
  <c r="S175" i="16"/>
  <c r="G175" i="16"/>
  <c r="V8" i="16" l="1"/>
  <c r="V34" i="16"/>
  <c r="V35" i="16"/>
  <c r="V22" i="16"/>
  <c r="V10" i="16"/>
  <c r="V36" i="16"/>
  <c r="M27" i="16"/>
  <c r="G6" i="14" s="1"/>
  <c r="V13" i="16"/>
  <c r="S15" i="16"/>
  <c r="S21" i="16"/>
  <c r="I5" i="14" s="1"/>
  <c r="P9" i="16"/>
  <c r="H3" i="14" s="1"/>
  <c r="M21" i="16"/>
  <c r="G5" i="14" s="1"/>
  <c r="I4" i="14"/>
  <c r="V18" i="16"/>
  <c r="V25" i="16"/>
  <c r="V37" i="16"/>
  <c r="V26" i="16"/>
  <c r="H4" i="14"/>
  <c r="J3" i="16"/>
  <c r="M3" i="16"/>
  <c r="G2" i="14" s="1"/>
  <c r="P33" i="16"/>
  <c r="V33" i="16" s="1"/>
  <c r="M15" i="16"/>
  <c r="S27" i="16"/>
  <c r="J15" i="16"/>
  <c r="F4" i="14" s="1"/>
  <c r="V4" i="16"/>
  <c r="G14" i="17" s="1"/>
  <c r="G20" i="17" s="1"/>
  <c r="V7" i="16"/>
  <c r="V12" i="16"/>
  <c r="J21" i="16"/>
  <c r="F5" i="14" s="1"/>
  <c r="S9" i="16"/>
  <c r="I3" i="14" s="1"/>
  <c r="M9" i="16"/>
  <c r="G3" i="14" s="1"/>
  <c r="S3" i="16"/>
  <c r="I2" i="14" s="1"/>
  <c r="P27" i="16"/>
  <c r="H6" i="14" s="1"/>
  <c r="J9" i="16"/>
  <c r="F3" i="14" s="1"/>
  <c r="V5" i="16"/>
  <c r="V19" i="16"/>
  <c r="H18" i="14"/>
  <c r="M79" i="16"/>
  <c r="V55" i="16"/>
  <c r="D18" i="14"/>
  <c r="D22" i="14"/>
  <c r="D24" i="14" s="1"/>
  <c r="F7" i="14"/>
  <c r="J29" i="14"/>
  <c r="F41" i="14"/>
  <c r="F35" i="14"/>
  <c r="G24" i="14"/>
  <c r="E41" i="14"/>
  <c r="F24" i="14"/>
  <c r="G18" i="14"/>
  <c r="D79" i="16"/>
  <c r="J23" i="14"/>
  <c r="J13" i="14"/>
  <c r="C15" i="17" s="1"/>
  <c r="F15" i="17" s="1"/>
  <c r="E35" i="14"/>
  <c r="J79" i="16"/>
  <c r="D39" i="14"/>
  <c r="J39" i="14" s="1"/>
  <c r="I6" i="14"/>
  <c r="E2" i="14"/>
  <c r="J30" i="14"/>
  <c r="S79" i="16"/>
  <c r="D35" i="14"/>
  <c r="V67" i="16"/>
  <c r="V61" i="16"/>
  <c r="E22" i="14"/>
  <c r="E24" i="14" s="1"/>
  <c r="F18" i="14"/>
  <c r="J12" i="14"/>
  <c r="C14" i="17" s="1"/>
  <c r="F14" i="17" s="1"/>
  <c r="I18" i="14"/>
  <c r="E20" i="17"/>
  <c r="D6" i="14"/>
  <c r="I7" i="14"/>
  <c r="J40" i="14"/>
  <c r="E6" i="14"/>
  <c r="D5" i="14"/>
  <c r="V74" i="16"/>
  <c r="G73" i="16"/>
  <c r="V43" i="16"/>
  <c r="J15" i="17" s="1"/>
  <c r="K15" i="17" s="1"/>
  <c r="V49" i="16"/>
  <c r="V9" i="16"/>
  <c r="H5" i="14"/>
  <c r="V15" i="16"/>
  <c r="E5" i="14"/>
  <c r="D4" i="14"/>
  <c r="V189" i="16"/>
  <c r="K16" i="17"/>
  <c r="P119" i="16"/>
  <c r="M199" i="16"/>
  <c r="K17" i="17"/>
  <c r="D119" i="16"/>
  <c r="V119" i="16" s="1"/>
  <c r="D159" i="16"/>
  <c r="V159" i="16" s="1"/>
  <c r="D239" i="16"/>
  <c r="V239" i="16" s="1"/>
  <c r="V203" i="16"/>
  <c r="J19" i="17" s="1"/>
  <c r="K19" i="17" s="1"/>
  <c r="G39" i="16"/>
  <c r="D39" i="16"/>
  <c r="D3" i="14"/>
  <c r="V169" i="16"/>
  <c r="J187" i="16"/>
  <c r="G199" i="16"/>
  <c r="P193" i="16"/>
  <c r="V188" i="16"/>
  <c r="V186" i="16"/>
  <c r="J16" i="14"/>
  <c r="C18" i="17" s="1"/>
  <c r="H18" i="17" s="1"/>
  <c r="V179" i="16"/>
  <c r="J199" i="16"/>
  <c r="D193" i="16"/>
  <c r="V181" i="16"/>
  <c r="G7" i="14"/>
  <c r="E18" i="14"/>
  <c r="D18" i="17"/>
  <c r="D20" i="17" s="1"/>
  <c r="L18" i="17"/>
  <c r="F18" i="17"/>
  <c r="S199" i="16"/>
  <c r="V175" i="16"/>
  <c r="E4" i="14"/>
  <c r="D2" i="14"/>
  <c r="V163" i="16"/>
  <c r="J18" i="17" s="1"/>
  <c r="V21" i="16" l="1"/>
  <c r="V3" i="16"/>
  <c r="J14" i="17" s="1"/>
  <c r="K14" i="17" s="1"/>
  <c r="L14" i="17" s="1"/>
  <c r="V27" i="16"/>
  <c r="F2" i="14"/>
  <c r="M39" i="16"/>
  <c r="P39" i="16"/>
  <c r="J39" i="16"/>
  <c r="G4" i="14"/>
  <c r="J4" i="14" s="1"/>
  <c r="S39" i="16"/>
  <c r="H15" i="17"/>
  <c r="J3" i="14"/>
  <c r="J24" i="14"/>
  <c r="E26" i="14" s="1"/>
  <c r="J35" i="14"/>
  <c r="L15" i="17"/>
  <c r="D41" i="14"/>
  <c r="J41" i="14" s="1"/>
  <c r="I8" i="14"/>
  <c r="J22" i="14"/>
  <c r="G8" i="14"/>
  <c r="H14" i="17"/>
  <c r="J18" i="14"/>
  <c r="C20" i="17"/>
  <c r="F20" i="17" s="1"/>
  <c r="G79" i="16"/>
  <c r="V79" i="16" s="1"/>
  <c r="V73" i="16"/>
  <c r="E7" i="14"/>
  <c r="E8" i="14" s="1"/>
  <c r="J5" i="14"/>
  <c r="H7" i="14"/>
  <c r="H8" i="14" s="1"/>
  <c r="P199" i="16"/>
  <c r="F6" i="14"/>
  <c r="V187" i="16"/>
  <c r="D7" i="14"/>
  <c r="D8" i="14" s="1"/>
  <c r="D199" i="16"/>
  <c r="V199" i="16"/>
  <c r="V193" i="16"/>
  <c r="J20" i="17"/>
  <c r="K18" i="17"/>
  <c r="J2" i="14"/>
  <c r="K20" i="17" l="1"/>
  <c r="V39" i="16"/>
  <c r="H20" i="17"/>
  <c r="E25" i="14"/>
  <c r="L20" i="17"/>
  <c r="J7" i="14"/>
  <c r="F8" i="14"/>
  <c r="J6" i="14"/>
  <c r="J8" i="14" l="1"/>
</calcChain>
</file>

<file path=xl/sharedStrings.xml><?xml version="1.0" encoding="utf-8"?>
<sst xmlns="http://schemas.openxmlformats.org/spreadsheetml/2006/main" count="1128" uniqueCount="402">
  <si>
    <t>Date of Approval</t>
  </si>
  <si>
    <t>MIS Code</t>
  </si>
  <si>
    <t>Project title:</t>
  </si>
  <si>
    <t>Project acronym:</t>
  </si>
  <si>
    <t>Pr. Nr.</t>
  </si>
  <si>
    <t>LB (PP1)</t>
  </si>
  <si>
    <t>PP2</t>
  </si>
  <si>
    <t>PP3</t>
  </si>
  <si>
    <t>PP4</t>
  </si>
  <si>
    <t>PP5</t>
  </si>
  <si>
    <t>PP6</t>
  </si>
  <si>
    <t>Country</t>
  </si>
  <si>
    <t>Budget</t>
  </si>
  <si>
    <t>Greece</t>
  </si>
  <si>
    <t>Total Project budget</t>
  </si>
  <si>
    <t>LP (PP1)</t>
  </si>
  <si>
    <t>WP</t>
  </si>
  <si>
    <t>Budget line</t>
  </si>
  <si>
    <t>Staff Costs</t>
  </si>
  <si>
    <t>Office and Administration</t>
  </si>
  <si>
    <t>External Expertise and Services</t>
  </si>
  <si>
    <t>Equipment</t>
  </si>
  <si>
    <t>WP1</t>
  </si>
  <si>
    <t>WP2</t>
  </si>
  <si>
    <t>WP3</t>
  </si>
  <si>
    <t>WP4</t>
  </si>
  <si>
    <t>WP5</t>
  </si>
  <si>
    <t>WP6</t>
  </si>
  <si>
    <t>D1.1.1</t>
  </si>
  <si>
    <t>D1.1.2</t>
  </si>
  <si>
    <t>D1.1.3</t>
  </si>
  <si>
    <t>D1.1.4</t>
  </si>
  <si>
    <t>D1.1.5</t>
  </si>
  <si>
    <t xml:space="preserve">D2.1.1 </t>
  </si>
  <si>
    <t>D2.1.2</t>
  </si>
  <si>
    <t>D2.1.3</t>
  </si>
  <si>
    <t>D2.1.4</t>
  </si>
  <si>
    <t>D2.1.5</t>
  </si>
  <si>
    <t xml:space="preserve">D3.1.1 </t>
  </si>
  <si>
    <t>D3.1.2</t>
  </si>
  <si>
    <t>D3.1.3</t>
  </si>
  <si>
    <t>D3.1.4</t>
  </si>
  <si>
    <t>D3.1.5</t>
  </si>
  <si>
    <t xml:space="preserve">D4.1.1 </t>
  </si>
  <si>
    <t>D4.1.2</t>
  </si>
  <si>
    <t>D4.1.3</t>
  </si>
  <si>
    <t>D4.1.4</t>
  </si>
  <si>
    <t>D4.1.5</t>
  </si>
  <si>
    <t xml:space="preserve">D5.1.1 </t>
  </si>
  <si>
    <t>D5.1.2</t>
  </si>
  <si>
    <t>D5.1.3</t>
  </si>
  <si>
    <t>D5.1.4</t>
  </si>
  <si>
    <t>D5.1.5</t>
  </si>
  <si>
    <t xml:space="preserve">D6.1.1 </t>
  </si>
  <si>
    <t>D6.1.2</t>
  </si>
  <si>
    <t>D6.1.3</t>
  </si>
  <si>
    <t>D6.1.4</t>
  </si>
  <si>
    <t>D6.1.5</t>
  </si>
  <si>
    <t>Del.</t>
  </si>
  <si>
    <t>Project manager</t>
  </si>
  <si>
    <t>Financial manager</t>
  </si>
  <si>
    <t>Administrative staff</t>
  </si>
  <si>
    <t>Technical Staff</t>
  </si>
  <si>
    <t>Staff_Costs</t>
  </si>
  <si>
    <t>Accommodation</t>
  </si>
  <si>
    <t>Daily Allowance</t>
  </si>
  <si>
    <t>Event organisation</t>
  </si>
  <si>
    <t>Communication/Dissemination material</t>
  </si>
  <si>
    <t>Infrastructure designs</t>
  </si>
  <si>
    <t>Supervision of construction works</t>
  </si>
  <si>
    <t>Elaboration of detailed design of works</t>
  </si>
  <si>
    <t>Works</t>
  </si>
  <si>
    <t>Supervision of works</t>
  </si>
  <si>
    <t>D1.2.1</t>
  </si>
  <si>
    <t xml:space="preserve">D2.2.1 </t>
  </si>
  <si>
    <t xml:space="preserve">D3.2.1 </t>
  </si>
  <si>
    <t xml:space="preserve">D4.2.1 </t>
  </si>
  <si>
    <t xml:space="preserve">D5.2.1 </t>
  </si>
  <si>
    <t xml:space="preserve">D6.2.1 </t>
  </si>
  <si>
    <t>D1.2.2</t>
  </si>
  <si>
    <t>D2.2.2</t>
  </si>
  <si>
    <t>D3.2.2</t>
  </si>
  <si>
    <t>D4.2.2</t>
  </si>
  <si>
    <t>D5.2.2</t>
  </si>
  <si>
    <t>D6.2.2</t>
  </si>
  <si>
    <t>D1.2.3</t>
  </si>
  <si>
    <t>D2.2.3</t>
  </si>
  <si>
    <t>D3.2.3</t>
  </si>
  <si>
    <t>D4.2.3</t>
  </si>
  <si>
    <t>D5.2.3</t>
  </si>
  <si>
    <t>D6.2.3</t>
  </si>
  <si>
    <t>D1.2.4</t>
  </si>
  <si>
    <t>D2.2.4</t>
  </si>
  <si>
    <t>D3.2.4</t>
  </si>
  <si>
    <t>D4.2.4</t>
  </si>
  <si>
    <t>D5.2.4</t>
  </si>
  <si>
    <t>D6.2.4</t>
  </si>
  <si>
    <t>D1.2.5</t>
  </si>
  <si>
    <t>D2.2.5</t>
  </si>
  <si>
    <t>D3.2.5</t>
  </si>
  <si>
    <t>D4.2.5</t>
  </si>
  <si>
    <t>D5.2.5</t>
  </si>
  <si>
    <t>D6.2.5</t>
  </si>
  <si>
    <t>D1.3.1</t>
  </si>
  <si>
    <t xml:space="preserve">D2.3.1 </t>
  </si>
  <si>
    <t xml:space="preserve">D3.3.1 </t>
  </si>
  <si>
    <t xml:space="preserve">D4.3.1 </t>
  </si>
  <si>
    <t xml:space="preserve">D5.3.1 </t>
  </si>
  <si>
    <t xml:space="preserve">D6.3.1 </t>
  </si>
  <si>
    <t>D1.3.2</t>
  </si>
  <si>
    <t>D2.3.2</t>
  </si>
  <si>
    <t>D3.3.2</t>
  </si>
  <si>
    <t>D4.3.2</t>
  </si>
  <si>
    <t>D5.3.2</t>
  </si>
  <si>
    <t>D6.3.2</t>
  </si>
  <si>
    <t>D1.3.3</t>
  </si>
  <si>
    <t>D2.3.3</t>
  </si>
  <si>
    <t>D3.3.3</t>
  </si>
  <si>
    <t>D4.3.3</t>
  </si>
  <si>
    <t>D5.3.3</t>
  </si>
  <si>
    <t>D6.3.3</t>
  </si>
  <si>
    <t>D1.3.4</t>
  </si>
  <si>
    <t>D2.3.4</t>
  </si>
  <si>
    <t>D3.3.4</t>
  </si>
  <si>
    <t>D4.3.4</t>
  </si>
  <si>
    <t>D5.3.4</t>
  </si>
  <si>
    <t>D6.3.4</t>
  </si>
  <si>
    <t>D1.3.5</t>
  </si>
  <si>
    <t>D2.3.5</t>
  </si>
  <si>
    <t>D3.3.5</t>
  </si>
  <si>
    <t>D4.3.5</t>
  </si>
  <si>
    <t>D5.3.5</t>
  </si>
  <si>
    <t>D6.3.5</t>
  </si>
  <si>
    <t>P2WP1</t>
  </si>
  <si>
    <t>P2WP2</t>
  </si>
  <si>
    <t>P2WP3</t>
  </si>
  <si>
    <t>P2WP4</t>
  </si>
  <si>
    <t>P2WP5</t>
  </si>
  <si>
    <t>P2WP6</t>
  </si>
  <si>
    <t>P1WP1</t>
  </si>
  <si>
    <t>P1WP2</t>
  </si>
  <si>
    <t>P1WP3</t>
  </si>
  <si>
    <t>P1WP4</t>
  </si>
  <si>
    <t>P1WP5</t>
  </si>
  <si>
    <t>P1WP6</t>
  </si>
  <si>
    <t>P3WP1</t>
  </si>
  <si>
    <t>P3WP2</t>
  </si>
  <si>
    <t>P3WP3</t>
  </si>
  <si>
    <t>P3WP4</t>
  </si>
  <si>
    <t>P3WP5</t>
  </si>
  <si>
    <t>P3WP6</t>
  </si>
  <si>
    <t>D1.4.1</t>
  </si>
  <si>
    <t xml:space="preserve">D2.4.1 </t>
  </si>
  <si>
    <t xml:space="preserve">D3.4.1 </t>
  </si>
  <si>
    <t xml:space="preserve">D4.4.1 </t>
  </si>
  <si>
    <t xml:space="preserve">D5.4.1 </t>
  </si>
  <si>
    <t xml:space="preserve">D6.4.1 </t>
  </si>
  <si>
    <t>D1.4.2</t>
  </si>
  <si>
    <t>D2.4.2</t>
  </si>
  <si>
    <t>D3.4.2</t>
  </si>
  <si>
    <t>D4.4.2</t>
  </si>
  <si>
    <t>D5.4.2</t>
  </si>
  <si>
    <t>D6.4.2</t>
  </si>
  <si>
    <t>D1.4.3</t>
  </si>
  <si>
    <t>D2.4.3</t>
  </si>
  <si>
    <t>D3.4.3</t>
  </si>
  <si>
    <t>D4.4.3</t>
  </si>
  <si>
    <t>D5.4.3</t>
  </si>
  <si>
    <t>D6.4.3</t>
  </si>
  <si>
    <t>D1.4.4</t>
  </si>
  <si>
    <t>D2.4.4</t>
  </si>
  <si>
    <t>D3.4.4</t>
  </si>
  <si>
    <t>D4.4.4</t>
  </si>
  <si>
    <t>D5.4.4</t>
  </si>
  <si>
    <t>D6.4.4</t>
  </si>
  <si>
    <t>D1.4.5</t>
  </si>
  <si>
    <t>D2.4.5</t>
  </si>
  <si>
    <t>D3.4.5</t>
  </si>
  <si>
    <t>D4.4.5</t>
  </si>
  <si>
    <t>D5.4.5</t>
  </si>
  <si>
    <t>D6.4.5</t>
  </si>
  <si>
    <t>P4WP1</t>
  </si>
  <si>
    <t>P4WP2</t>
  </si>
  <si>
    <t>P4WP3</t>
  </si>
  <si>
    <t>P4WP4</t>
  </si>
  <si>
    <t>P4WP5</t>
  </si>
  <si>
    <t>P4WP6</t>
  </si>
  <si>
    <t>P5WP1</t>
  </si>
  <si>
    <t>P5WP2</t>
  </si>
  <si>
    <t>P5WP3</t>
  </si>
  <si>
    <t>P5WP4</t>
  </si>
  <si>
    <t>P5WP5</t>
  </si>
  <si>
    <t>P5WP6</t>
  </si>
  <si>
    <t>D1.5.1</t>
  </si>
  <si>
    <t xml:space="preserve">D2.5.1 </t>
  </si>
  <si>
    <t xml:space="preserve">D3.5.1 </t>
  </si>
  <si>
    <t xml:space="preserve">D4.5.1 </t>
  </si>
  <si>
    <t xml:space="preserve">D5.5.1 </t>
  </si>
  <si>
    <t xml:space="preserve">D6.5.1 </t>
  </si>
  <si>
    <t>D1.5.2</t>
  </si>
  <si>
    <t>D2.5.2</t>
  </si>
  <si>
    <t>D3.5.2</t>
  </si>
  <si>
    <t>D4.5.2</t>
  </si>
  <si>
    <t>D5.5.2</t>
  </si>
  <si>
    <t>D6.5.2</t>
  </si>
  <si>
    <t>D1.5.3</t>
  </si>
  <si>
    <t>D2.5.3</t>
  </si>
  <si>
    <t>D3.5.3</t>
  </si>
  <si>
    <t>D4.5.3</t>
  </si>
  <si>
    <t>D5.5.3</t>
  </si>
  <si>
    <t>D6.5.3</t>
  </si>
  <si>
    <t>D1.5.4</t>
  </si>
  <si>
    <t>D2.5.4</t>
  </si>
  <si>
    <t>D3.5.4</t>
  </si>
  <si>
    <t>D4.5.4</t>
  </si>
  <si>
    <t>D5.5.4</t>
  </si>
  <si>
    <t>D6.5.4</t>
  </si>
  <si>
    <t>D1.5.5</t>
  </si>
  <si>
    <t>D2.5.5</t>
  </si>
  <si>
    <t>D3.5.5</t>
  </si>
  <si>
    <t>D4.5.5</t>
  </si>
  <si>
    <t>D5.5.5</t>
  </si>
  <si>
    <t>D6.5.5</t>
  </si>
  <si>
    <t>P6WP1</t>
  </si>
  <si>
    <t>P6WP2</t>
  </si>
  <si>
    <t>P6WP3</t>
  </si>
  <si>
    <t>P6WP4</t>
  </si>
  <si>
    <t>P6WP5</t>
  </si>
  <si>
    <t>P6WP6</t>
  </si>
  <si>
    <t>D1.6.1</t>
  </si>
  <si>
    <t xml:space="preserve">D2.6.1 </t>
  </si>
  <si>
    <t xml:space="preserve">D3.6.1 </t>
  </si>
  <si>
    <t xml:space="preserve">D4.6.1 </t>
  </si>
  <si>
    <t xml:space="preserve">D5.6.1 </t>
  </si>
  <si>
    <t xml:space="preserve">D6.6.1 </t>
  </si>
  <si>
    <t>D1.6.2</t>
  </si>
  <si>
    <t>D2.6.2</t>
  </si>
  <si>
    <t>D3.6.2</t>
  </si>
  <si>
    <t>D4.6.2</t>
  </si>
  <si>
    <t>D5.6.2</t>
  </si>
  <si>
    <t>D6.6.2</t>
  </si>
  <si>
    <t>D1.6.3</t>
  </si>
  <si>
    <t>D2.6.3</t>
  </si>
  <si>
    <t>D3.6.3</t>
  </si>
  <si>
    <t>D4.6.3</t>
  </si>
  <si>
    <t>D5.6.3</t>
  </si>
  <si>
    <t>D6.6.3</t>
  </si>
  <si>
    <t>D1.6.4</t>
  </si>
  <si>
    <t>D2.6.4</t>
  </si>
  <si>
    <t>D3.6.4</t>
  </si>
  <si>
    <t>D4.6.4</t>
  </si>
  <si>
    <t>D5.6.4</t>
  </si>
  <si>
    <t>D6.6.4</t>
  </si>
  <si>
    <t>D1.6.5</t>
  </si>
  <si>
    <t>D2.6.5</t>
  </si>
  <si>
    <t>D3.6.5</t>
  </si>
  <si>
    <t>D4.6.5</t>
  </si>
  <si>
    <t>D5.6.5</t>
  </si>
  <si>
    <t>D6.6.5</t>
  </si>
  <si>
    <t>Transportation</t>
  </si>
  <si>
    <t>Staff operational costs</t>
  </si>
  <si>
    <t>Office_Administration</t>
  </si>
  <si>
    <t>Infrastructure and Works</t>
  </si>
  <si>
    <t>Trave_Accomodation</t>
  </si>
  <si>
    <t>Expertise_Services</t>
  </si>
  <si>
    <t>Office costs</t>
  </si>
  <si>
    <t>Bank Charges</t>
  </si>
  <si>
    <t>Travel and Accommodation</t>
  </si>
  <si>
    <t>Infrastructure</t>
  </si>
  <si>
    <t>Total Cost</t>
  </si>
  <si>
    <t>Total Partner Budget</t>
  </si>
  <si>
    <t>Item</t>
  </si>
  <si>
    <t xml:space="preserve">WP 1 </t>
  </si>
  <si>
    <t>WP 2</t>
  </si>
  <si>
    <t xml:space="preserve">WP 3 </t>
  </si>
  <si>
    <t>Title</t>
  </si>
  <si>
    <t>WP 4</t>
  </si>
  <si>
    <t>WP 5</t>
  </si>
  <si>
    <t>WP 6</t>
  </si>
  <si>
    <t>Total</t>
  </si>
  <si>
    <t>TOTALS</t>
  </si>
  <si>
    <t>Lead Beneficiary (LB)</t>
  </si>
  <si>
    <t>D3.1.1</t>
  </si>
  <si>
    <t>D2.1.1</t>
  </si>
  <si>
    <t>D4.1.1</t>
  </si>
  <si>
    <t>D5.1.1</t>
  </si>
  <si>
    <t>D6.1.1</t>
  </si>
  <si>
    <t>D2.6.1</t>
  </si>
  <si>
    <t>D3.6.1</t>
  </si>
  <si>
    <t>D4.6.1</t>
  </si>
  <si>
    <t>D6.6.1</t>
  </si>
  <si>
    <t>D5.6.1</t>
  </si>
  <si>
    <t>D2.2.1</t>
  </si>
  <si>
    <t>D3.2.1</t>
  </si>
  <si>
    <t>D4.2.1</t>
  </si>
  <si>
    <t>D5.2.1</t>
  </si>
  <si>
    <t>D6.2.1</t>
  </si>
  <si>
    <t>D2.5.1</t>
  </si>
  <si>
    <t>D3.5.1</t>
  </si>
  <si>
    <t>D4.5.1</t>
  </si>
  <si>
    <t>D5.5.1</t>
  </si>
  <si>
    <t>D6.5.1</t>
  </si>
  <si>
    <t>D2.4.1</t>
  </si>
  <si>
    <t>D3.4.1</t>
  </si>
  <si>
    <t>D4.4.1</t>
  </si>
  <si>
    <t>D6.4.1</t>
  </si>
  <si>
    <t>D5.4.1</t>
  </si>
  <si>
    <t>D2.3.1</t>
  </si>
  <si>
    <t>D3.3.1</t>
  </si>
  <si>
    <t>D4.3.1</t>
  </si>
  <si>
    <t>D5.3.1</t>
  </si>
  <si>
    <t>D6.3.1</t>
  </si>
  <si>
    <t>Travel and accommodation</t>
  </si>
  <si>
    <t>Time of item</t>
  </si>
  <si>
    <t>Cost per item (€)</t>
  </si>
  <si>
    <t>Quantity of item (Nr.)</t>
  </si>
  <si>
    <t>Technical or scientific Expertise</t>
  </si>
  <si>
    <t>Other</t>
  </si>
  <si>
    <t>Audits</t>
  </si>
  <si>
    <t>Scientific Studies</t>
  </si>
  <si>
    <t>Office Equipment</t>
  </si>
  <si>
    <t>IT hardware and software</t>
  </si>
  <si>
    <t>Laboratory Equipment</t>
  </si>
  <si>
    <t>Machines and instruments</t>
  </si>
  <si>
    <t>Tools or devices</t>
  </si>
  <si>
    <t>Vehicles</t>
  </si>
  <si>
    <t>Furniture and fittings</t>
  </si>
  <si>
    <t>Other specific equipment</t>
  </si>
  <si>
    <t>Project budget level limit</t>
  </si>
  <si>
    <t>Partner budget level limit</t>
  </si>
  <si>
    <t>Total Project Budget</t>
  </si>
  <si>
    <t>Preparation Costs (D1.X.1)</t>
  </si>
  <si>
    <t>WP1: Management costs</t>
  </si>
  <si>
    <t>Audit Costs in WP1</t>
  </si>
  <si>
    <t>Percentage of O&amp;A expenditure</t>
  </si>
  <si>
    <t>Office and administrative (O&amp;A) expenditure</t>
  </si>
  <si>
    <t>WP1 Management Costs without including Preparation Activities and Audit Costs in WP1.</t>
  </si>
  <si>
    <t>WP1 Management Total Costs</t>
  </si>
  <si>
    <t>former Yugoslav Republic of Macedonia</t>
  </si>
  <si>
    <t>Priority Axis</t>
  </si>
  <si>
    <t>Development and Support for Local Economy</t>
  </si>
  <si>
    <t>Protection of Environment - Transportation</t>
  </si>
  <si>
    <t>1.</t>
  </si>
  <si>
    <t>2.</t>
  </si>
  <si>
    <t>3.</t>
  </si>
  <si>
    <t>Technical Assistance</t>
  </si>
  <si>
    <t>1.Development and Support for Local Economy</t>
  </si>
  <si>
    <t>2.Protection of Environment - Transportation</t>
  </si>
  <si>
    <t>3.Technical Assistance</t>
  </si>
  <si>
    <t>Specific Objective</t>
  </si>
  <si>
    <t>1.1 Create employment opportunities for educated graduates by exploiting comparative advantages of the cross-border area, preferably with the use of innovative tools and practices</t>
  </si>
  <si>
    <t>1.2 Improvement of preventive health care and social services of children and elderly population</t>
  </si>
  <si>
    <t>2.1 Upgrade public infrastructure to improve road travel time, safe border crossing and promote energy efficiency towards green transport</t>
  </si>
  <si>
    <t>1.3 Improve the attractiveness and promote tourism in the cross-border area to enhance employment in tourism</t>
  </si>
  <si>
    <t>2.2 Sustainable management and recycling of bio-wastes</t>
  </si>
  <si>
    <t>2.3 Sustainable management of protected areas, ecosystems and biodiversity</t>
  </si>
  <si>
    <t>2.4 Prevention, mitigation and management of natural disasters, risks and hazards</t>
  </si>
  <si>
    <t>maximum 10%</t>
  </si>
  <si>
    <t xml:space="preserve">maximum 4% </t>
  </si>
  <si>
    <t>Staff Cost</t>
  </si>
  <si>
    <t>maximum 50%</t>
  </si>
  <si>
    <t>minimum</t>
  </si>
  <si>
    <t>maximum</t>
  </si>
  <si>
    <t>1.1</t>
  </si>
  <si>
    <t>1.3</t>
  </si>
  <si>
    <t>2.4</t>
  </si>
  <si>
    <t>1.2</t>
  </si>
  <si>
    <t>2.1</t>
  </si>
  <si>
    <t>2.2</t>
  </si>
  <si>
    <t>2.3</t>
  </si>
  <si>
    <t>minimum partner</t>
  </si>
  <si>
    <t>LB</t>
  </si>
  <si>
    <t xml:space="preserve">Percentage of Staff Cost </t>
  </si>
  <si>
    <t>Percentage  % of Greece :</t>
  </si>
  <si>
    <t xml:space="preserve">DISCLAIMER: it is the responsibility of the applicant to ensure that the thresholds set by the Call for proposals and the Project Manual are respected. 
</t>
  </si>
  <si>
    <t>Clarification of Bugdet Items (max 1000 characters)</t>
  </si>
  <si>
    <t>Justification of Estimated Costs (max 1000 characters)</t>
  </si>
  <si>
    <t>4rth Call for Proposals</t>
  </si>
  <si>
    <t>4rth Call Budget limitations</t>
  </si>
  <si>
    <t>Total Project Budget per Specific Objective : 2.1</t>
  </si>
  <si>
    <t>maximum 20.000,00</t>
  </si>
  <si>
    <t>Percentage % of Albania:</t>
  </si>
  <si>
    <t>Albania</t>
  </si>
  <si>
    <t>Version of SoBC</t>
  </si>
  <si>
    <t>Specification of the Budget Costs</t>
  </si>
  <si>
    <t>LB (PB1)</t>
  </si>
  <si>
    <t>PB2</t>
  </si>
  <si>
    <t>PB3</t>
  </si>
  <si>
    <t>PB4</t>
  </si>
  <si>
    <t>PB5</t>
  </si>
  <si>
    <t>PB6</t>
  </si>
  <si>
    <t>Total Beneficiary Budget</t>
  </si>
  <si>
    <t>Beneficiary title</t>
  </si>
  <si>
    <t>WP for activities outside the programme area (if applicable)</t>
  </si>
  <si>
    <t>Percentage of Management Costs without including Preparation Activities and Audit Costs</t>
  </si>
  <si>
    <t>Office and administrative expenditure</t>
  </si>
  <si>
    <t>Clarification of Budget Items (max 1000 characters)</t>
  </si>
  <si>
    <t>Total Project Budget per Specific Objective : 1.3</t>
  </si>
  <si>
    <t>Minimun 200.000,00</t>
  </si>
  <si>
    <t>Minimun 100.000,00</t>
  </si>
  <si>
    <t>Mimimun 1.000.000,00 Maximun 2.000.000,00</t>
  </si>
  <si>
    <t>Mimimun 500.000,00  Maximum 1.000.000,00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</si>
</sst>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9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1"/>
      <color indexed="22"/>
      <name val="Calibri"/>
      <family val="2"/>
      <charset val="161"/>
    </font>
    <font>
      <b/>
      <sz val="11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b/>
      <sz val="11"/>
      <color indexed="10"/>
      <name val="Verdana"/>
      <family val="2"/>
      <charset val="161"/>
    </font>
    <font>
      <sz val="11"/>
      <color indexed="9"/>
      <name val="Calibri"/>
      <family val="2"/>
      <charset val="161"/>
    </font>
    <font>
      <b/>
      <sz val="20"/>
      <name val="Calibri"/>
      <family val="2"/>
      <charset val="161"/>
    </font>
    <font>
      <b/>
      <sz val="12"/>
      <name val="Calibri"/>
      <family val="2"/>
      <charset val="161"/>
    </font>
    <font>
      <b/>
      <sz val="10"/>
      <color indexed="9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indexed="8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7"/>
      </patternFill>
    </fill>
    <fill>
      <patternFill patternType="gray125"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6" fillId="2" borderId="0" xfId="1" applyFont="1" applyFill="1" applyBorder="1" applyAlignment="1" applyProtection="1">
      <alignment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6" fillId="2" borderId="1" xfId="1" applyFont="1" applyFill="1" applyBorder="1" applyAlignment="1" applyProtection="1">
      <alignment vertical="top" wrapText="1"/>
    </xf>
    <xf numFmtId="0" fontId="6" fillId="2" borderId="1" xfId="1" applyFont="1" applyFill="1" applyBorder="1" applyAlignment="1" applyProtection="1">
      <alignment horizontal="center" vertical="top" wrapText="1"/>
    </xf>
    <xf numFmtId="0" fontId="7" fillId="3" borderId="2" xfId="1" applyFont="1" applyFill="1" applyBorder="1" applyAlignment="1" applyProtection="1">
      <alignment vertical="top" wrapText="1"/>
    </xf>
    <xf numFmtId="0" fontId="7" fillId="3" borderId="0" xfId="1" applyFont="1" applyFill="1" applyBorder="1" applyAlignment="1" applyProtection="1">
      <alignment vertical="top" wrapText="1"/>
    </xf>
    <xf numFmtId="0" fontId="6" fillId="3" borderId="0" xfId="0" applyFont="1" applyFill="1" applyBorder="1" applyAlignment="1"/>
    <xf numFmtId="0" fontId="8" fillId="3" borderId="3" xfId="1" applyFont="1" applyFill="1" applyBorder="1" applyAlignment="1" applyProtection="1">
      <alignment vertical="top" wrapText="1"/>
    </xf>
    <xf numFmtId="0" fontId="7" fillId="3" borderId="3" xfId="1" applyFont="1" applyFill="1" applyBorder="1" applyAlignment="1" applyProtection="1">
      <alignment vertical="top" wrapText="1"/>
    </xf>
    <xf numFmtId="0" fontId="8" fillId="3" borderId="0" xfId="1" applyFont="1" applyFill="1" applyBorder="1" applyAlignment="1" applyProtection="1">
      <alignment horizontal="right" vertical="top" wrapText="1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2" xfId="1" applyFont="1" applyFill="1" applyBorder="1" applyAlignment="1" applyProtection="1">
      <alignment vertical="top" wrapText="1"/>
    </xf>
    <xf numFmtId="0" fontId="6" fillId="2" borderId="7" xfId="1" applyFont="1" applyFill="1" applyBorder="1" applyAlignment="1" applyProtection="1">
      <alignment vertical="top" wrapText="1"/>
    </xf>
    <xf numFmtId="0" fontId="6" fillId="2" borderId="8" xfId="1" applyFont="1" applyFill="1" applyBorder="1" applyAlignment="1" applyProtection="1">
      <alignment vertical="top" wrapText="1"/>
    </xf>
    <xf numFmtId="0" fontId="6" fillId="2" borderId="9" xfId="1" applyFont="1" applyFill="1" applyBorder="1" applyAlignment="1" applyProtection="1">
      <alignment vertical="top" wrapText="1"/>
    </xf>
    <xf numFmtId="0" fontId="7" fillId="3" borderId="7" xfId="1" applyFont="1" applyFill="1" applyBorder="1" applyAlignment="1" applyProtection="1">
      <alignment vertical="top" wrapText="1"/>
    </xf>
    <xf numFmtId="0" fontId="9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top"/>
    </xf>
    <xf numFmtId="0" fontId="7" fillId="3" borderId="10" xfId="1" applyFont="1" applyFill="1" applyBorder="1" applyAlignment="1" applyProtection="1">
      <alignment vertical="top" wrapText="1"/>
    </xf>
    <xf numFmtId="0" fontId="7" fillId="3" borderId="11" xfId="1" applyFont="1" applyFill="1" applyBorder="1" applyAlignment="1" applyProtection="1">
      <alignment vertical="top" wrapText="1"/>
    </xf>
    <xf numFmtId="0" fontId="7" fillId="3" borderId="11" xfId="1" applyFont="1" applyFill="1" applyBorder="1" applyAlignment="1" applyProtection="1">
      <alignment horizontal="center" vertical="top" wrapText="1"/>
    </xf>
    <xf numFmtId="0" fontId="7" fillId="3" borderId="12" xfId="1" applyFont="1" applyFill="1" applyBorder="1" applyAlignment="1" applyProtection="1">
      <alignment vertical="top" wrapText="1"/>
    </xf>
    <xf numFmtId="0" fontId="6" fillId="2" borderId="7" xfId="0" applyFont="1" applyFill="1" applyBorder="1"/>
    <xf numFmtId="0" fontId="2" fillId="5" borderId="3" xfId="0" applyFont="1" applyFill="1" applyBorder="1" applyAlignment="1">
      <alignment vertical="top"/>
    </xf>
    <xf numFmtId="0" fontId="0" fillId="6" borderId="0" xfId="0" applyFill="1"/>
    <xf numFmtId="0" fontId="0" fillId="3" borderId="0" xfId="0" applyFill="1"/>
    <xf numFmtId="0" fontId="0" fillId="7" borderId="0" xfId="0" applyFill="1"/>
    <xf numFmtId="49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/>
    <xf numFmtId="0" fontId="0" fillId="0" borderId="0" xfId="0" applyProtection="1">
      <protection hidden="1"/>
    </xf>
    <xf numFmtId="0" fontId="0" fillId="5" borderId="0" xfId="0" applyFill="1"/>
    <xf numFmtId="0" fontId="10" fillId="0" borderId="0" xfId="0" applyFont="1" applyProtection="1">
      <protection hidden="1"/>
    </xf>
    <xf numFmtId="0" fontId="11" fillId="8" borderId="14" xfId="0" applyFont="1" applyFill="1" applyBorder="1" applyAlignment="1" applyProtection="1">
      <alignment horizontal="center" vertical="center" wrapText="1"/>
      <protection hidden="1"/>
    </xf>
    <xf numFmtId="0" fontId="11" fillId="8" borderId="13" xfId="0" applyFont="1" applyFill="1" applyBorder="1" applyAlignment="1" applyProtection="1">
      <alignment horizontal="center" vertical="center" wrapText="1"/>
      <protection hidden="1"/>
    </xf>
    <xf numFmtId="0" fontId="12" fillId="9" borderId="20" xfId="0" applyFont="1" applyFill="1" applyBorder="1" applyAlignment="1" applyProtection="1">
      <alignment horizontal="center" vertical="center" wrapText="1"/>
      <protection hidden="1"/>
    </xf>
    <xf numFmtId="0" fontId="12" fillId="9" borderId="3" xfId="0" applyFont="1" applyFill="1" applyBorder="1" applyAlignment="1" applyProtection="1">
      <alignment horizontal="center" vertical="center" wrapText="1"/>
      <protection hidden="1"/>
    </xf>
    <xf numFmtId="164" fontId="10" fillId="6" borderId="3" xfId="0" applyNumberFormat="1" applyFont="1" applyFill="1" applyBorder="1" applyProtection="1">
      <protection hidden="1"/>
    </xf>
    <xf numFmtId="164" fontId="13" fillId="9" borderId="3" xfId="0" applyNumberFormat="1" applyFont="1" applyFill="1" applyBorder="1" applyProtection="1">
      <protection hidden="1"/>
    </xf>
    <xf numFmtId="0" fontId="12" fillId="9" borderId="3" xfId="0" applyFont="1" applyFill="1" applyBorder="1" applyAlignment="1" applyProtection="1">
      <alignment horizontal="left" vertical="center" wrapText="1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1" fillId="8" borderId="3" xfId="0" applyFont="1" applyFill="1" applyBorder="1" applyAlignment="1" applyProtection="1">
      <alignment horizontal="center" vertical="center" wrapText="1"/>
      <protection hidden="1"/>
    </xf>
    <xf numFmtId="164" fontId="5" fillId="9" borderId="3" xfId="0" applyNumberFormat="1" applyFont="1" applyFill="1" applyBorder="1" applyProtection="1">
      <protection hidden="1"/>
    </xf>
    <xf numFmtId="4" fontId="14" fillId="6" borderId="19" xfId="0" applyNumberFormat="1" applyFont="1" applyFill="1" applyBorder="1" applyProtection="1">
      <protection locked="0" hidden="1"/>
    </xf>
    <xf numFmtId="164" fontId="13" fillId="9" borderId="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/>
    <xf numFmtId="0" fontId="15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top" wrapText="1"/>
    </xf>
    <xf numFmtId="0" fontId="5" fillId="6" borderId="3" xfId="0" applyFont="1" applyFill="1" applyBorder="1" applyAlignment="1">
      <alignment horizontal="justify" vertical="top" wrapText="1"/>
    </xf>
    <xf numFmtId="0" fontId="9" fillId="9" borderId="3" xfId="0" applyFont="1" applyFill="1" applyBorder="1" applyAlignment="1" applyProtection="1">
      <alignment horizontal="left" vertical="center" wrapText="1"/>
      <protection hidden="1"/>
    </xf>
    <xf numFmtId="10" fontId="5" fillId="9" borderId="3" xfId="0" applyNumberFormat="1" applyFont="1" applyFill="1" applyBorder="1" applyProtection="1">
      <protection hidden="1"/>
    </xf>
    <xf numFmtId="164" fontId="5" fillId="6" borderId="3" xfId="0" applyNumberFormat="1" applyFont="1" applyFill="1" applyBorder="1" applyProtection="1">
      <protection hidden="1"/>
    </xf>
    <xf numFmtId="0" fontId="0" fillId="9" borderId="3" xfId="0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164" fontId="0" fillId="3" borderId="3" xfId="0" applyNumberFormat="1" applyFont="1" applyFill="1" applyBorder="1"/>
    <xf numFmtId="10" fontId="0" fillId="3" borderId="3" xfId="0" applyNumberFormat="1" applyFont="1" applyFill="1" applyBorder="1"/>
    <xf numFmtId="164" fontId="0" fillId="6" borderId="3" xfId="0" applyNumberFormat="1" applyFont="1" applyFill="1" applyBorder="1" applyProtection="1">
      <protection hidden="1"/>
    </xf>
    <xf numFmtId="0" fontId="0" fillId="0" borderId="3" xfId="0" applyBorder="1" applyAlignment="1">
      <alignment horizontal="justify" vertical="top" wrapText="1"/>
    </xf>
    <xf numFmtId="0" fontId="6" fillId="5" borderId="0" xfId="0" applyFont="1" applyFill="1" applyBorder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left"/>
    </xf>
    <xf numFmtId="4" fontId="0" fillId="0" borderId="3" xfId="0" applyNumberFormat="1" applyBorder="1" applyAlignment="1">
      <alignment horizontal="justify" vertical="top" wrapText="1"/>
    </xf>
    <xf numFmtId="0" fontId="0" fillId="0" borderId="3" xfId="0" applyBorder="1"/>
    <xf numFmtId="0" fontId="25" fillId="0" borderId="3" xfId="0" applyFont="1" applyBorder="1"/>
    <xf numFmtId="4" fontId="0" fillId="0" borderId="0" xfId="0" applyNumberFormat="1"/>
    <xf numFmtId="4" fontId="0" fillId="0" borderId="0" xfId="0" applyNumberForma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0" xfId="0" applyFill="1" applyProtection="1">
      <protection hidden="1"/>
    </xf>
    <xf numFmtId="0" fontId="26" fillId="0" borderId="0" xfId="0" applyFont="1" applyFill="1" applyAlignment="1" applyProtection="1">
      <alignment horizontal="left" wrapText="1"/>
      <protection hidden="1"/>
    </xf>
    <xf numFmtId="10" fontId="0" fillId="0" borderId="0" xfId="0" applyNumberFormat="1" applyFill="1" applyProtection="1">
      <protection hidden="1"/>
    </xf>
    <xf numFmtId="164" fontId="13" fillId="9" borderId="20" xfId="0" applyNumberFormat="1" applyFont="1" applyFill="1" applyBorder="1" applyProtection="1">
      <protection hidden="1"/>
    </xf>
    <xf numFmtId="10" fontId="26" fillId="3" borderId="3" xfId="0" applyNumberFormat="1" applyFont="1" applyFill="1" applyBorder="1" applyProtection="1">
      <protection hidden="1"/>
    </xf>
    <xf numFmtId="0" fontId="27" fillId="13" borderId="3" xfId="0" applyFont="1" applyFill="1" applyBorder="1" applyAlignment="1">
      <alignment horizontal="justify" vertical="top" wrapText="1"/>
    </xf>
    <xf numFmtId="4" fontId="28" fillId="13" borderId="3" xfId="0" applyNumberFormat="1" applyFont="1" applyFill="1" applyBorder="1" applyAlignment="1">
      <alignment horizontal="justify" vertical="top" wrapText="1"/>
    </xf>
    <xf numFmtId="0" fontId="3" fillId="3" borderId="3" xfId="1" applyFont="1" applyFill="1" applyBorder="1" applyAlignment="1" applyProtection="1">
      <alignment vertical="top" wrapText="1"/>
    </xf>
    <xf numFmtId="0" fontId="3" fillId="3" borderId="14" xfId="1" applyFont="1" applyFill="1" applyBorder="1" applyAlignment="1" applyProtection="1">
      <alignment vertical="top" wrapText="1"/>
    </xf>
    <xf numFmtId="0" fontId="7" fillId="0" borderId="3" xfId="1" applyFont="1" applyFill="1" applyBorder="1" applyAlignment="1" applyProtection="1">
      <alignment horizontal="left" vertical="center" wrapText="1"/>
      <protection locked="0"/>
    </xf>
    <xf numFmtId="164" fontId="9" fillId="9" borderId="3" xfId="0" applyNumberFormat="1" applyFont="1" applyFill="1" applyBorder="1" applyProtection="1">
      <protection hidden="1"/>
    </xf>
    <xf numFmtId="4" fontId="6" fillId="14" borderId="3" xfId="0" applyNumberFormat="1" applyFont="1" applyFill="1" applyBorder="1" applyAlignment="1">
      <alignment horizontal="justify" vertical="top" wrapText="1"/>
    </xf>
    <xf numFmtId="0" fontId="0" fillId="0" borderId="0" xfId="0" applyFont="1" applyFill="1" applyBorder="1"/>
    <xf numFmtId="0" fontId="0" fillId="9" borderId="3" xfId="0" applyFont="1" applyFill="1" applyBorder="1" applyProtection="1">
      <protection hidden="1"/>
    </xf>
    <xf numFmtId="0" fontId="5" fillId="9" borderId="3" xfId="0" applyFont="1" applyFill="1" applyBorder="1" applyProtection="1">
      <protection hidden="1"/>
    </xf>
    <xf numFmtId="0" fontId="0" fillId="6" borderId="3" xfId="0" applyFont="1" applyFill="1" applyBorder="1"/>
    <xf numFmtId="0" fontId="0" fillId="6" borderId="3" xfId="0" applyFont="1" applyFill="1" applyBorder="1" applyAlignment="1">
      <alignment wrapText="1"/>
    </xf>
    <xf numFmtId="0" fontId="0" fillId="10" borderId="3" xfId="0" applyFont="1" applyFill="1" applyBorder="1"/>
    <xf numFmtId="0" fontId="0" fillId="6" borderId="21" xfId="0" applyFont="1" applyFill="1" applyBorder="1" applyProtection="1">
      <protection hidden="1"/>
    </xf>
    <xf numFmtId="0" fontId="0" fillId="0" borderId="19" xfId="0" applyFont="1" applyBorder="1" applyAlignment="1" applyProtection="1">
      <alignment horizontal="left" vertical="center"/>
      <protection locked="0" hidden="1"/>
    </xf>
    <xf numFmtId="49" fontId="0" fillId="0" borderId="19" xfId="0" applyNumberFormat="1" applyFont="1" applyBorder="1" applyAlignment="1" applyProtection="1">
      <alignment horizontal="left" vertical="center" wrapText="1"/>
      <protection locked="0" hidden="1"/>
    </xf>
    <xf numFmtId="0" fontId="0" fillId="0" borderId="19" xfId="0" applyFont="1" applyBorder="1" applyAlignment="1" applyProtection="1">
      <alignment horizontal="left" vertical="center" wrapText="1"/>
      <protection locked="0" hidden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Protection="1">
      <protection locked="0" hidden="1"/>
    </xf>
    <xf numFmtId="164" fontId="0" fillId="0" borderId="19" xfId="0" applyNumberFormat="1" applyFont="1" applyBorder="1" applyProtection="1">
      <protection locked="0" hidden="1"/>
    </xf>
    <xf numFmtId="164" fontId="0" fillId="9" borderId="3" xfId="0" applyNumberFormat="1" applyFont="1" applyFill="1" applyBorder="1" applyProtection="1">
      <protection hidden="1"/>
    </xf>
    <xf numFmtId="0" fontId="0" fillId="0" borderId="3" xfId="0" applyFont="1" applyBorder="1" applyAlignment="1" applyProtection="1">
      <alignment horizontal="left" vertical="center"/>
      <protection locked="0" hidden="1"/>
    </xf>
    <xf numFmtId="49" fontId="0" fillId="0" borderId="3" xfId="0" applyNumberFormat="1" applyFont="1" applyBorder="1" applyAlignment="1" applyProtection="1">
      <alignment horizontal="left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3" xfId="0" applyFont="1" applyBorder="1" applyProtection="1">
      <protection locked="0" hidden="1"/>
    </xf>
    <xf numFmtId="164" fontId="0" fillId="0" borderId="3" xfId="0" applyNumberFormat="1" applyFont="1" applyBorder="1" applyProtection="1">
      <protection locked="0" hidden="1"/>
    </xf>
    <xf numFmtId="0" fontId="0" fillId="0" borderId="20" xfId="0" applyFont="1" applyBorder="1" applyAlignment="1" applyProtection="1">
      <alignment horizontal="left" vertical="center"/>
      <protection locked="0" hidden="1"/>
    </xf>
    <xf numFmtId="49" fontId="0" fillId="0" borderId="20" xfId="0" applyNumberFormat="1" applyFont="1" applyBorder="1" applyAlignment="1" applyProtection="1">
      <alignment horizontal="left" vertical="center" wrapText="1"/>
      <protection locked="0" hidden="1"/>
    </xf>
    <xf numFmtId="0" fontId="0" fillId="0" borderId="20" xfId="0" applyFont="1" applyBorder="1" applyAlignment="1" applyProtection="1">
      <alignment horizontal="left" vertical="center" wrapText="1"/>
      <protection locked="0" hidden="1"/>
    </xf>
    <xf numFmtId="0" fontId="0" fillId="0" borderId="20" xfId="0" applyFont="1" applyBorder="1" applyProtection="1">
      <protection locked="0" hidden="1"/>
    </xf>
    <xf numFmtId="164" fontId="0" fillId="0" borderId="20" xfId="0" applyNumberFormat="1" applyFont="1" applyBorder="1" applyProtection="1">
      <protection locked="0" hidden="1"/>
    </xf>
    <xf numFmtId="0" fontId="0" fillId="0" borderId="3" xfId="0" applyFont="1" applyBorder="1" applyAlignment="1" applyProtection="1">
      <alignment wrapText="1"/>
      <protection locked="0"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6" borderId="3" xfId="0" applyFont="1" applyFill="1" applyBorder="1" applyAlignment="1" applyProtection="1">
      <alignment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6" borderId="3" xfId="0" applyFont="1" applyFill="1" applyBorder="1" applyAlignment="1">
      <alignment horizontal="center" wrapText="1"/>
    </xf>
    <xf numFmtId="0" fontId="28" fillId="0" borderId="14" xfId="0" applyFont="1" applyBorder="1"/>
    <xf numFmtId="164" fontId="28" fillId="0" borderId="14" xfId="0" applyNumberFormat="1" applyFont="1" applyBorder="1"/>
    <xf numFmtId="0" fontId="7" fillId="3" borderId="0" xfId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center" vertical="top" wrapText="1"/>
    </xf>
    <xf numFmtId="44" fontId="7" fillId="6" borderId="3" xfId="1" applyNumberFormat="1" applyFont="1" applyFill="1" applyBorder="1" applyAlignment="1" applyProtection="1">
      <alignment horizontal="right" vertical="center" wrapText="1"/>
    </xf>
    <xf numFmtId="164" fontId="8" fillId="9" borderId="3" xfId="1" applyNumberFormat="1" applyFont="1" applyFill="1" applyBorder="1" applyAlignment="1" applyProtection="1">
      <alignment horizontal="right" vertical="top" wrapText="1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3" fillId="3" borderId="22" xfId="1" applyFont="1" applyFill="1" applyBorder="1" applyAlignment="1" applyProtection="1">
      <alignment horizontal="left" vertical="top" wrapText="1"/>
    </xf>
    <xf numFmtId="0" fontId="3" fillId="3" borderId="23" xfId="1" applyFont="1" applyFill="1" applyBorder="1" applyAlignment="1" applyProtection="1">
      <alignment horizontal="left" vertical="top" wrapText="1"/>
    </xf>
    <xf numFmtId="0" fontId="3" fillId="3" borderId="21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3" borderId="3" xfId="1" applyFont="1" applyFill="1" applyBorder="1" applyAlignment="1" applyProtection="1">
      <alignment horizontal="center" vertical="top" wrapText="1"/>
    </xf>
    <xf numFmtId="0" fontId="7" fillId="3" borderId="3" xfId="1" applyFont="1" applyFill="1" applyBorder="1" applyAlignment="1" applyProtection="1">
      <alignment horizontal="center" vertical="top" wrapText="1"/>
    </xf>
    <xf numFmtId="0" fontId="3" fillId="3" borderId="20" xfId="1" applyFont="1" applyFill="1" applyBorder="1" applyAlignment="1" applyProtection="1">
      <alignment horizontal="center" vertical="top" wrapText="1"/>
    </xf>
    <xf numFmtId="0" fontId="3" fillId="3" borderId="19" xfId="1" applyFont="1" applyFill="1" applyBorder="1" applyAlignment="1" applyProtection="1">
      <alignment horizontal="center" vertical="top" wrapText="1"/>
    </xf>
    <xf numFmtId="0" fontId="3" fillId="14" borderId="20" xfId="1" applyFont="1" applyFill="1" applyBorder="1" applyAlignment="1" applyProtection="1">
      <alignment horizontal="center" vertical="top" wrapText="1"/>
      <protection locked="0"/>
    </xf>
    <xf numFmtId="0" fontId="3" fillId="14" borderId="19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right" vertical="center"/>
    </xf>
    <xf numFmtId="0" fontId="18" fillId="2" borderId="16" xfId="1" applyFont="1" applyFill="1" applyBorder="1" applyAlignment="1" applyProtection="1">
      <alignment horizontal="right" vertical="center"/>
    </xf>
    <xf numFmtId="0" fontId="19" fillId="3" borderId="2" xfId="1" applyFont="1" applyFill="1" applyBorder="1" applyAlignment="1" applyProtection="1">
      <alignment horizontal="center" vertical="center" wrapText="1"/>
    </xf>
    <xf numFmtId="0" fontId="19" fillId="3" borderId="0" xfId="1" applyFont="1" applyFill="1" applyBorder="1" applyAlignment="1" applyProtection="1">
      <alignment horizontal="center" vertical="center" wrapText="1"/>
    </xf>
    <xf numFmtId="0" fontId="20" fillId="3" borderId="2" xfId="1" applyFont="1" applyFill="1" applyBorder="1" applyAlignment="1" applyProtection="1">
      <alignment horizontal="center" vertical="center" wrapText="1"/>
    </xf>
    <xf numFmtId="0" fontId="20" fillId="3" borderId="0" xfId="1" applyFont="1" applyFill="1" applyBorder="1" applyAlignment="1" applyProtection="1">
      <alignment horizontal="center" vertical="center" wrapText="1"/>
    </xf>
    <xf numFmtId="0" fontId="6" fillId="11" borderId="22" xfId="1" applyFont="1" applyFill="1" applyBorder="1" applyAlignment="1" applyProtection="1">
      <alignment horizontal="center" vertical="top"/>
    </xf>
    <xf numFmtId="0" fontId="6" fillId="11" borderId="23" xfId="1" applyFont="1" applyFill="1" applyBorder="1" applyAlignment="1" applyProtection="1">
      <alignment horizontal="center" vertical="top"/>
    </xf>
    <xf numFmtId="0" fontId="0" fillId="9" borderId="22" xfId="0" applyFont="1" applyFill="1" applyBorder="1" applyAlignment="1" applyProtection="1">
      <alignment horizontal="left"/>
      <protection hidden="1"/>
    </xf>
    <xf numFmtId="0" fontId="0" fillId="9" borderId="21" xfId="0" applyFont="1" applyFill="1" applyBorder="1" applyAlignment="1" applyProtection="1">
      <alignment horizontal="left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21" fillId="8" borderId="3" xfId="0" applyFont="1" applyFill="1" applyBorder="1" applyAlignment="1" applyProtection="1">
      <alignment horizontal="left" vertical="top"/>
      <protection hidden="1"/>
    </xf>
    <xf numFmtId="164" fontId="12" fillId="6" borderId="21" xfId="0" applyNumberFormat="1" applyFont="1" applyFill="1" applyBorder="1" applyAlignment="1" applyProtection="1">
      <alignment vertical="top"/>
      <protection hidden="1"/>
    </xf>
    <xf numFmtId="164" fontId="12" fillId="6" borderId="3" xfId="0" applyNumberFormat="1" applyFont="1" applyFill="1" applyBorder="1" applyAlignment="1" applyProtection="1">
      <alignment vertical="top"/>
      <protection hidden="1"/>
    </xf>
    <xf numFmtId="164" fontId="12" fillId="9" borderId="21" xfId="0" applyNumberFormat="1" applyFont="1" applyFill="1" applyBorder="1" applyAlignment="1" applyProtection="1">
      <alignment vertical="top"/>
      <protection hidden="1"/>
    </xf>
    <xf numFmtId="164" fontId="12" fillId="12" borderId="3" xfId="0" applyNumberFormat="1" applyFont="1" applyFill="1" applyBorder="1" applyAlignment="1" applyProtection="1">
      <alignment vertical="top"/>
      <protection hidden="1"/>
    </xf>
    <xf numFmtId="164" fontId="12" fillId="6" borderId="22" xfId="0" applyNumberFormat="1" applyFont="1" applyFill="1" applyBorder="1" applyAlignment="1" applyProtection="1">
      <alignment horizontal="right" vertical="top"/>
      <protection hidden="1"/>
    </xf>
    <xf numFmtId="164" fontId="12" fillId="6" borderId="23" xfId="0" applyNumberFormat="1" applyFont="1" applyFill="1" applyBorder="1" applyAlignment="1" applyProtection="1">
      <alignment horizontal="right" vertical="top"/>
      <protection hidden="1"/>
    </xf>
    <xf numFmtId="164" fontId="12" fillId="6" borderId="21" xfId="0" applyNumberFormat="1" applyFont="1" applyFill="1" applyBorder="1" applyAlignment="1" applyProtection="1">
      <alignment horizontal="right" vertical="top"/>
      <protection hidden="1"/>
    </xf>
    <xf numFmtId="164" fontId="10" fillId="0" borderId="22" xfId="0" applyNumberFormat="1" applyFont="1" applyBorder="1" applyAlignment="1" applyProtection="1">
      <alignment horizontal="right" vertical="top"/>
      <protection hidden="1"/>
    </xf>
    <xf numFmtId="164" fontId="10" fillId="0" borderId="23" xfId="0" applyNumberFormat="1" applyFont="1" applyBorder="1" applyAlignment="1" applyProtection="1">
      <alignment horizontal="right" vertical="top"/>
      <protection hidden="1"/>
    </xf>
    <xf numFmtId="164" fontId="10" fillId="0" borderId="21" xfId="0" applyNumberFormat="1" applyFont="1" applyBorder="1" applyAlignment="1" applyProtection="1">
      <alignment horizontal="right" vertical="top"/>
      <protection hidden="1"/>
    </xf>
    <xf numFmtId="0" fontId="8" fillId="6" borderId="3" xfId="0" applyFont="1" applyFill="1" applyBorder="1" applyAlignment="1" applyProtection="1">
      <alignment horizontal="left" vertical="center" wrapText="1"/>
      <protection hidden="1"/>
    </xf>
    <xf numFmtId="0" fontId="8" fillId="6" borderId="3" xfId="0" applyFont="1" applyFill="1" applyBorder="1" applyAlignment="1">
      <alignment horizontal="left" vertical="center" wrapText="1"/>
    </xf>
    <xf numFmtId="164" fontId="12" fillId="9" borderId="22" xfId="0" applyNumberFormat="1" applyFont="1" applyFill="1" applyBorder="1" applyAlignment="1" applyProtection="1">
      <alignment vertical="top"/>
      <protection hidden="1"/>
    </xf>
    <xf numFmtId="164" fontId="12" fillId="9" borderId="23" xfId="0" applyNumberFormat="1" applyFont="1" applyFill="1" applyBorder="1" applyAlignment="1" applyProtection="1">
      <alignment vertical="top"/>
      <protection hidden="1"/>
    </xf>
    <xf numFmtId="164" fontId="12" fillId="9" borderId="22" xfId="0" applyNumberFormat="1" applyFont="1" applyFill="1" applyBorder="1" applyAlignment="1" applyProtection="1">
      <alignment horizontal="right" vertical="top"/>
      <protection hidden="1"/>
    </xf>
    <xf numFmtId="164" fontId="12" fillId="9" borderId="23" xfId="0" applyNumberFormat="1" applyFont="1" applyFill="1" applyBorder="1" applyAlignment="1" applyProtection="1">
      <alignment horizontal="right" vertical="top"/>
      <protection hidden="1"/>
    </xf>
    <xf numFmtId="164" fontId="12" fillId="9" borderId="21" xfId="0" applyNumberFormat="1" applyFont="1" applyFill="1" applyBorder="1" applyAlignment="1" applyProtection="1">
      <alignment horizontal="right" vertical="top"/>
      <protection hidden="1"/>
    </xf>
    <xf numFmtId="0" fontId="4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left" vertical="top"/>
    </xf>
    <xf numFmtId="0" fontId="21" fillId="8" borderId="13" xfId="0" applyFont="1" applyFill="1" applyBorder="1" applyAlignment="1" applyProtection="1">
      <alignment horizontal="center" vertical="center" wrapText="1"/>
      <protection hidden="1"/>
    </xf>
    <xf numFmtId="0" fontId="21" fillId="8" borderId="14" xfId="0" applyFont="1" applyFill="1" applyBorder="1" applyAlignment="1" applyProtection="1">
      <alignment horizontal="center" vertical="center" wrapText="1"/>
      <protection hidden="1"/>
    </xf>
    <xf numFmtId="0" fontId="21" fillId="8" borderId="15" xfId="0" applyFont="1" applyFill="1" applyBorder="1" applyAlignment="1" applyProtection="1">
      <alignment horizontal="center" vertical="center" wrapText="1"/>
      <protection hidden="1"/>
    </xf>
    <xf numFmtId="0" fontId="21" fillId="8" borderId="17" xfId="0" applyFont="1" applyFill="1" applyBorder="1" applyAlignment="1" applyProtection="1">
      <alignment horizontal="center" vertical="center" wrapText="1"/>
      <protection hidden="1"/>
    </xf>
    <xf numFmtId="0" fontId="21" fillId="8" borderId="1" xfId="0" applyFont="1" applyFill="1" applyBorder="1" applyAlignment="1" applyProtection="1">
      <alignment horizontal="center" vertical="center" wrapText="1"/>
      <protection hidden="1"/>
    </xf>
    <xf numFmtId="0" fontId="21" fillId="8" borderId="18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>
      <alignment horizontal="center" vertical="top"/>
    </xf>
    <xf numFmtId="0" fontId="12" fillId="9" borderId="3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22" fillId="6" borderId="3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top"/>
      <protection hidden="1"/>
    </xf>
    <xf numFmtId="0" fontId="5" fillId="5" borderId="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26" fillId="3" borderId="3" xfId="0" applyFont="1" applyFill="1" applyBorder="1" applyAlignment="1" applyProtection="1">
      <alignment horizontal="left" wrapText="1"/>
      <protection hidden="1"/>
    </xf>
    <xf numFmtId="0" fontId="29" fillId="0" borderId="3" xfId="0" applyFont="1" applyBorder="1" applyAlignment="1">
      <alignment horizontal="justify" vertical="top" wrapText="1"/>
    </xf>
  </cellXfs>
  <cellStyles count="2">
    <cellStyle name="Βασικό_Φύλλο1" xfId="1"/>
    <cellStyle name="Κανονικό" xfId="0" builtinId="0"/>
  </cellStyles>
  <dxfs count="4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</xdr:colOff>
      <xdr:row>0</xdr:row>
      <xdr:rowOff>77932</xdr:rowOff>
    </xdr:from>
    <xdr:to>
      <xdr:col>5</xdr:col>
      <xdr:colOff>388373</xdr:colOff>
      <xdr:row>6</xdr:row>
      <xdr:rowOff>21902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3" y="77932"/>
          <a:ext cx="3107327" cy="1086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92D050"/>
  </sheetPr>
  <dimension ref="A1:L39"/>
  <sheetViews>
    <sheetView view="pageBreakPreview" topLeftCell="A19" zoomScale="140" zoomScaleSheetLayoutView="140" workbookViewId="0">
      <selection activeCell="C19" sqref="C19:I19"/>
    </sheetView>
  </sheetViews>
  <sheetFormatPr defaultRowHeight="15" x14ac:dyDescent="0.25"/>
  <cols>
    <col min="1" max="1" width="2.28515625" style="1" customWidth="1"/>
    <col min="2" max="2" width="15.140625" style="1" customWidth="1"/>
    <col min="3" max="3" width="7.5703125" style="1" customWidth="1"/>
    <col min="4" max="5" width="9.140625" style="1"/>
    <col min="6" max="6" width="16.5703125" style="1" customWidth="1"/>
    <col min="7" max="7" width="18.140625" style="1" customWidth="1"/>
    <col min="8" max="8" width="7.140625" style="1" customWidth="1"/>
    <col min="9" max="9" width="7.42578125" style="1" customWidth="1"/>
    <col min="10" max="10" width="11.42578125" style="1" customWidth="1"/>
    <col min="11" max="11" width="6.42578125" style="1" customWidth="1"/>
    <col min="12" max="12" width="6.5703125" style="1" customWidth="1"/>
    <col min="13" max="13" width="26.42578125" style="1" customWidth="1"/>
    <col min="14" max="16384" width="9.140625" style="1"/>
  </cols>
  <sheetData>
    <row r="1" spans="1:12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2" x14ac:dyDescent="0.25">
      <c r="A2" s="16"/>
      <c r="B2" s="3"/>
      <c r="C2" s="4"/>
      <c r="D2" s="3"/>
      <c r="E2" s="3"/>
      <c r="F2" s="148" t="s">
        <v>383</v>
      </c>
      <c r="G2" s="149"/>
      <c r="H2" s="154"/>
      <c r="I2" s="155"/>
      <c r="J2" s="155"/>
      <c r="K2" s="27"/>
      <c r="L2" s="2"/>
    </row>
    <row r="3" spans="1:12" x14ac:dyDescent="0.25">
      <c r="A3" s="16"/>
      <c r="B3" s="3"/>
      <c r="C3" s="4"/>
      <c r="D3" s="3"/>
      <c r="E3" s="3"/>
      <c r="F3" s="148" t="s">
        <v>0</v>
      </c>
      <c r="G3" s="149"/>
      <c r="H3" s="154"/>
      <c r="I3" s="155"/>
      <c r="J3" s="155"/>
      <c r="K3" s="27"/>
      <c r="L3" s="2"/>
    </row>
    <row r="4" spans="1:12" x14ac:dyDescent="0.25">
      <c r="A4" s="16"/>
      <c r="B4" s="3"/>
      <c r="C4" s="4"/>
      <c r="D4" s="3"/>
      <c r="E4" s="3"/>
      <c r="F4" s="148" t="s">
        <v>1</v>
      </c>
      <c r="G4" s="149"/>
      <c r="H4" s="154"/>
      <c r="I4" s="155"/>
      <c r="J4" s="155"/>
      <c r="K4" s="27"/>
      <c r="L4" s="2"/>
    </row>
    <row r="5" spans="1:12" x14ac:dyDescent="0.25">
      <c r="A5" s="16"/>
      <c r="B5" s="3"/>
      <c r="C5" s="4"/>
      <c r="D5" s="3"/>
      <c r="E5" s="3"/>
      <c r="F5" s="3"/>
      <c r="G5" s="3"/>
      <c r="H5" s="3"/>
      <c r="I5" s="3"/>
      <c r="J5" s="3"/>
      <c r="K5" s="17"/>
      <c r="L5" s="2"/>
    </row>
    <row r="6" spans="1:12" x14ac:dyDescent="0.25">
      <c r="A6" s="16"/>
      <c r="B6" s="3"/>
      <c r="C6" s="4"/>
      <c r="D6" s="3"/>
      <c r="E6" s="3"/>
      <c r="F6" s="3"/>
      <c r="G6" s="3"/>
      <c r="H6" s="3"/>
      <c r="I6" s="3"/>
      <c r="J6" s="3"/>
      <c r="K6" s="17"/>
    </row>
    <row r="7" spans="1:12" x14ac:dyDescent="0.25">
      <c r="A7" s="18"/>
      <c r="B7" s="5"/>
      <c r="C7" s="6"/>
      <c r="D7" s="5"/>
      <c r="E7" s="5"/>
      <c r="F7" s="5"/>
      <c r="G7" s="5"/>
      <c r="H7" s="5"/>
      <c r="I7" s="5"/>
      <c r="J7" s="5"/>
      <c r="K7" s="19"/>
    </row>
    <row r="8" spans="1:12" x14ac:dyDescent="0.25">
      <c r="A8" s="7"/>
      <c r="B8" s="8"/>
      <c r="C8" s="45"/>
      <c r="D8" s="8"/>
      <c r="E8" s="8"/>
      <c r="F8" s="8"/>
      <c r="G8" s="8"/>
      <c r="H8" s="8"/>
      <c r="I8" s="8"/>
      <c r="J8" s="8"/>
      <c r="K8" s="20"/>
    </row>
    <row r="9" spans="1:12" x14ac:dyDescent="0.25">
      <c r="A9" s="7"/>
      <c r="B9" s="8"/>
      <c r="C9" s="45"/>
      <c r="D9" s="8"/>
      <c r="E9" s="8"/>
      <c r="F9" s="8"/>
      <c r="G9" s="8"/>
      <c r="H9" s="8"/>
      <c r="I9" s="8"/>
      <c r="J9" s="8"/>
      <c r="K9" s="20"/>
    </row>
    <row r="10" spans="1:12" x14ac:dyDescent="0.25">
      <c r="A10" s="7"/>
      <c r="B10" s="8"/>
      <c r="C10" s="45"/>
      <c r="D10" s="8"/>
      <c r="E10" s="8"/>
      <c r="F10" s="8"/>
      <c r="G10" s="8"/>
      <c r="H10" s="8"/>
      <c r="I10" s="8"/>
      <c r="J10" s="8"/>
      <c r="K10" s="20"/>
    </row>
    <row r="11" spans="1:12" ht="26.25" x14ac:dyDescent="0.25">
      <c r="A11" s="150" t="s">
        <v>384</v>
      </c>
      <c r="B11" s="151"/>
      <c r="C11" s="151"/>
      <c r="D11" s="151"/>
      <c r="E11" s="151"/>
      <c r="F11" s="151"/>
      <c r="G11" s="151"/>
      <c r="H11" s="151"/>
      <c r="I11" s="151"/>
      <c r="J11" s="8"/>
      <c r="K11" s="20"/>
    </row>
    <row r="12" spans="1:12" ht="15.75" x14ac:dyDescent="0.25">
      <c r="A12" s="152" t="s">
        <v>377</v>
      </c>
      <c r="B12" s="153"/>
      <c r="C12" s="153"/>
      <c r="D12" s="153"/>
      <c r="E12" s="153"/>
      <c r="F12" s="153"/>
      <c r="G12" s="153"/>
      <c r="H12" s="153"/>
      <c r="I12" s="153"/>
      <c r="J12" s="8"/>
      <c r="K12" s="20"/>
    </row>
    <row r="13" spans="1:12" x14ac:dyDescent="0.25">
      <c r="A13" s="7"/>
      <c r="B13" s="8"/>
      <c r="C13" s="45"/>
      <c r="D13" s="8"/>
      <c r="E13" s="8"/>
      <c r="F13" s="8"/>
      <c r="G13" s="8"/>
      <c r="H13" s="8"/>
      <c r="I13" s="8"/>
      <c r="J13" s="8"/>
      <c r="K13" s="20"/>
    </row>
    <row r="14" spans="1:12" x14ac:dyDescent="0.25">
      <c r="A14" s="7"/>
      <c r="B14" s="8"/>
      <c r="C14" s="45"/>
      <c r="D14" s="8"/>
      <c r="E14" s="8"/>
      <c r="F14" s="8"/>
      <c r="G14" s="8"/>
      <c r="H14" s="8"/>
      <c r="I14" s="8"/>
      <c r="J14" s="8"/>
      <c r="K14" s="20"/>
    </row>
    <row r="15" spans="1:12" x14ac:dyDescent="0.25">
      <c r="A15" s="7"/>
      <c r="B15" s="8"/>
      <c r="C15" s="45"/>
      <c r="D15" s="8"/>
      <c r="E15" s="8"/>
      <c r="F15" s="8"/>
      <c r="G15" s="8"/>
      <c r="H15" s="8"/>
      <c r="I15" s="8"/>
      <c r="J15" s="8"/>
      <c r="K15" s="20"/>
    </row>
    <row r="16" spans="1:12" x14ac:dyDescent="0.25">
      <c r="A16" s="7"/>
      <c r="B16" s="8"/>
      <c r="C16" s="45"/>
      <c r="D16" s="8"/>
      <c r="E16" s="8"/>
      <c r="F16" s="8"/>
      <c r="G16" s="8"/>
      <c r="H16" s="8"/>
      <c r="I16" s="8"/>
      <c r="J16" s="8"/>
      <c r="K16" s="20"/>
    </row>
    <row r="17" spans="1:11" ht="29.25" customHeight="1" x14ac:dyDescent="0.25">
      <c r="A17" s="21" t="s">
        <v>2</v>
      </c>
      <c r="B17" s="9"/>
      <c r="C17" s="126"/>
      <c r="D17" s="129"/>
      <c r="E17" s="129"/>
      <c r="F17" s="129"/>
      <c r="G17" s="129"/>
      <c r="H17" s="129"/>
      <c r="I17" s="130"/>
      <c r="J17" s="8"/>
      <c r="K17" s="20"/>
    </row>
    <row r="18" spans="1:11" ht="15" customHeight="1" x14ac:dyDescent="0.25">
      <c r="A18" s="22" t="s">
        <v>3</v>
      </c>
      <c r="B18" s="8"/>
      <c r="C18" s="126"/>
      <c r="D18" s="127"/>
      <c r="E18" s="127"/>
      <c r="F18" s="127"/>
      <c r="G18" s="127"/>
      <c r="H18" s="127"/>
      <c r="I18" s="128"/>
      <c r="J18" s="8"/>
      <c r="K18" s="20"/>
    </row>
    <row r="19" spans="1:11" ht="15" customHeight="1" x14ac:dyDescent="0.25">
      <c r="A19" s="22" t="s">
        <v>339</v>
      </c>
      <c r="B19" s="22"/>
      <c r="C19" s="126"/>
      <c r="D19" s="127"/>
      <c r="E19" s="127"/>
      <c r="F19" s="127"/>
      <c r="G19" s="127"/>
      <c r="H19" s="127"/>
      <c r="I19" s="128"/>
      <c r="J19" s="8"/>
      <c r="K19" s="20"/>
    </row>
    <row r="20" spans="1:11" ht="30" customHeight="1" x14ac:dyDescent="0.25">
      <c r="A20" s="22" t="s">
        <v>349</v>
      </c>
      <c r="B20" s="8"/>
      <c r="C20" s="136"/>
      <c r="D20" s="127"/>
      <c r="E20" s="127"/>
      <c r="F20" s="127"/>
      <c r="G20" s="127"/>
      <c r="H20" s="127"/>
      <c r="I20" s="128"/>
      <c r="J20" s="8"/>
      <c r="K20" s="20"/>
    </row>
    <row r="21" spans="1:11" x14ac:dyDescent="0.25">
      <c r="A21" s="7"/>
      <c r="B21" s="8"/>
      <c r="C21" s="45"/>
      <c r="D21" s="8"/>
      <c r="E21" s="8"/>
      <c r="F21" s="8"/>
      <c r="G21" s="8"/>
      <c r="H21" s="8"/>
      <c r="I21" s="8"/>
      <c r="J21" s="8"/>
      <c r="K21" s="20"/>
    </row>
    <row r="22" spans="1:11" x14ac:dyDescent="0.25">
      <c r="A22" s="7"/>
      <c r="B22" s="10" t="s">
        <v>4</v>
      </c>
      <c r="C22" s="142" t="s">
        <v>392</v>
      </c>
      <c r="D22" s="143"/>
      <c r="E22" s="143"/>
      <c r="F22" s="143"/>
      <c r="G22" s="11" t="s">
        <v>11</v>
      </c>
      <c r="H22" s="143" t="s">
        <v>12</v>
      </c>
      <c r="I22" s="143"/>
      <c r="J22" s="8"/>
      <c r="K22" s="20"/>
    </row>
    <row r="23" spans="1:11" ht="39.75" customHeight="1" x14ac:dyDescent="0.25">
      <c r="A23" s="7"/>
      <c r="B23" s="88" t="s">
        <v>385</v>
      </c>
      <c r="C23" s="131"/>
      <c r="D23" s="132"/>
      <c r="E23" s="132"/>
      <c r="F23" s="132"/>
      <c r="G23" s="90"/>
      <c r="H23" s="134">
        <f>'LB (PP1)'!J1</f>
        <v>0</v>
      </c>
      <c r="I23" s="134"/>
      <c r="J23" s="8"/>
      <c r="K23" s="20"/>
    </row>
    <row r="24" spans="1:11" ht="39.75" customHeight="1" x14ac:dyDescent="0.25">
      <c r="A24" s="7"/>
      <c r="B24" s="88" t="s">
        <v>386</v>
      </c>
      <c r="C24" s="131"/>
      <c r="D24" s="132"/>
      <c r="E24" s="132"/>
      <c r="F24" s="132"/>
      <c r="G24" s="90"/>
      <c r="H24" s="134">
        <f>'PP2'!J1</f>
        <v>0</v>
      </c>
      <c r="I24" s="134"/>
      <c r="J24" s="8"/>
      <c r="K24" s="20"/>
    </row>
    <row r="25" spans="1:11" ht="39.75" customHeight="1" x14ac:dyDescent="0.25">
      <c r="A25" s="7"/>
      <c r="B25" s="88" t="s">
        <v>387</v>
      </c>
      <c r="C25" s="131"/>
      <c r="D25" s="132"/>
      <c r="E25" s="132"/>
      <c r="F25" s="132"/>
      <c r="G25" s="90"/>
      <c r="H25" s="134">
        <f>'PP3'!J1</f>
        <v>0</v>
      </c>
      <c r="I25" s="134"/>
      <c r="J25" s="8"/>
      <c r="K25" s="20"/>
    </row>
    <row r="26" spans="1:11" ht="39.75" customHeight="1" x14ac:dyDescent="0.25">
      <c r="A26" s="7"/>
      <c r="B26" s="88" t="s">
        <v>388</v>
      </c>
      <c r="C26" s="131"/>
      <c r="D26" s="132"/>
      <c r="E26" s="132"/>
      <c r="F26" s="132"/>
      <c r="G26" s="90"/>
      <c r="H26" s="134">
        <f>'PP4'!J1</f>
        <v>0</v>
      </c>
      <c r="I26" s="134"/>
      <c r="J26" s="8"/>
      <c r="K26" s="20"/>
    </row>
    <row r="27" spans="1:11" ht="39.75" customHeight="1" x14ac:dyDescent="0.25">
      <c r="A27" s="7"/>
      <c r="B27" s="88" t="s">
        <v>389</v>
      </c>
      <c r="C27" s="131"/>
      <c r="D27" s="132"/>
      <c r="E27" s="132"/>
      <c r="F27" s="132"/>
      <c r="G27" s="90"/>
      <c r="H27" s="134">
        <f>'PP5'!J1</f>
        <v>0</v>
      </c>
      <c r="I27" s="134"/>
      <c r="J27" s="8"/>
      <c r="K27" s="20"/>
    </row>
    <row r="28" spans="1:11" ht="39.75" customHeight="1" x14ac:dyDescent="0.25">
      <c r="A28" s="7"/>
      <c r="B28" s="88" t="s">
        <v>390</v>
      </c>
      <c r="C28" s="131"/>
      <c r="D28" s="132"/>
      <c r="E28" s="132"/>
      <c r="F28" s="132"/>
      <c r="G28" s="90"/>
      <c r="H28" s="134">
        <f>'PP6'!J1</f>
        <v>0</v>
      </c>
      <c r="I28" s="134"/>
      <c r="J28" s="8"/>
      <c r="K28" s="20"/>
    </row>
    <row r="29" spans="1:11" ht="25.5" customHeight="1" x14ac:dyDescent="0.25">
      <c r="A29" s="7"/>
      <c r="B29" s="8"/>
      <c r="C29" s="45"/>
      <c r="D29" s="8"/>
      <c r="E29" s="8"/>
      <c r="F29" s="8"/>
      <c r="G29" s="12" t="s">
        <v>14</v>
      </c>
      <c r="H29" s="135">
        <f>SUM(H23:I28)</f>
        <v>0</v>
      </c>
      <c r="I29" s="135"/>
      <c r="J29" s="8"/>
      <c r="K29" s="20"/>
    </row>
    <row r="30" spans="1:11" x14ac:dyDescent="0.25">
      <c r="A30" s="7"/>
      <c r="B30" s="8"/>
      <c r="C30" s="45"/>
      <c r="D30" s="8"/>
      <c r="E30" s="8"/>
      <c r="F30" s="8"/>
      <c r="G30" s="8"/>
      <c r="H30" s="8"/>
      <c r="I30" s="8"/>
      <c r="J30" s="8"/>
      <c r="K30" s="20"/>
    </row>
    <row r="31" spans="1:11" ht="30.75" customHeight="1" x14ac:dyDescent="0.25">
      <c r="A31" s="7"/>
      <c r="B31" s="137" t="s">
        <v>374</v>
      </c>
      <c r="C31" s="138"/>
      <c r="D31" s="138"/>
      <c r="E31" s="138"/>
      <c r="F31" s="138"/>
      <c r="G31" s="138"/>
      <c r="H31" s="138"/>
      <c r="I31" s="139"/>
      <c r="J31" s="8"/>
      <c r="K31" s="20"/>
    </row>
    <row r="32" spans="1:11" ht="24" customHeight="1" x14ac:dyDescent="0.25">
      <c r="A32" s="7"/>
      <c r="B32" s="144" t="s">
        <v>393</v>
      </c>
      <c r="C32" s="144"/>
      <c r="D32" s="144"/>
      <c r="E32" s="146"/>
      <c r="F32" s="89"/>
      <c r="G32" s="133"/>
      <c r="H32" s="133"/>
      <c r="I32" s="133"/>
      <c r="J32" s="133"/>
      <c r="K32" s="20"/>
    </row>
    <row r="33" spans="1:11" x14ac:dyDescent="0.25">
      <c r="A33" s="7"/>
      <c r="B33" s="145"/>
      <c r="C33" s="145"/>
      <c r="D33" s="145"/>
      <c r="E33" s="147"/>
      <c r="F33" s="8"/>
      <c r="G33" s="133"/>
      <c r="H33" s="133"/>
      <c r="I33" s="133"/>
      <c r="J33" s="133"/>
      <c r="K33" s="20"/>
    </row>
    <row r="34" spans="1:11" x14ac:dyDescent="0.25">
      <c r="A34" s="7"/>
      <c r="B34" s="8"/>
      <c r="C34" s="45"/>
      <c r="D34" s="8"/>
      <c r="E34" s="8"/>
      <c r="F34" s="8"/>
      <c r="G34" s="125"/>
      <c r="H34" s="125"/>
      <c r="I34" s="125"/>
      <c r="J34" s="125"/>
      <c r="K34" s="20"/>
    </row>
    <row r="35" spans="1:11" x14ac:dyDescent="0.25">
      <c r="A35" s="7"/>
      <c r="B35" s="8"/>
      <c r="C35" s="45"/>
      <c r="D35" s="8"/>
      <c r="E35" s="8"/>
      <c r="F35" s="8"/>
      <c r="G35" s="125"/>
      <c r="H35" s="125"/>
      <c r="I35" s="125"/>
      <c r="J35" s="125"/>
      <c r="K35" s="20"/>
    </row>
    <row r="36" spans="1:11" x14ac:dyDescent="0.25">
      <c r="A36" s="7"/>
      <c r="B36" s="140"/>
      <c r="C36" s="141"/>
      <c r="D36" s="141"/>
      <c r="E36" s="141"/>
      <c r="F36" s="8"/>
      <c r="G36" s="125"/>
      <c r="H36" s="125"/>
      <c r="I36" s="125"/>
      <c r="J36" s="125"/>
      <c r="K36" s="20"/>
    </row>
    <row r="37" spans="1:11" ht="15" customHeight="1" x14ac:dyDescent="0.25">
      <c r="A37" s="7"/>
      <c r="B37" s="141"/>
      <c r="C37" s="141"/>
      <c r="D37" s="141"/>
      <c r="E37" s="141"/>
      <c r="F37" s="8"/>
      <c r="G37" s="125"/>
      <c r="H37" s="125"/>
      <c r="I37" s="125"/>
      <c r="J37" s="125"/>
      <c r="K37" s="20"/>
    </row>
    <row r="38" spans="1:11" ht="23.25" customHeight="1" x14ac:dyDescent="0.25">
      <c r="A38" s="7"/>
      <c r="B38" s="141"/>
      <c r="C38" s="141"/>
      <c r="D38" s="141"/>
      <c r="E38" s="141"/>
      <c r="F38" s="8"/>
      <c r="G38" s="125"/>
      <c r="H38" s="125"/>
      <c r="I38" s="125"/>
      <c r="J38" s="125"/>
      <c r="K38" s="20"/>
    </row>
    <row r="39" spans="1:11" ht="7.5" customHeight="1" thickBot="1" x14ac:dyDescent="0.3">
      <c r="A39" s="23"/>
      <c r="B39" s="24"/>
      <c r="C39" s="25"/>
      <c r="D39" s="24"/>
      <c r="E39" s="24"/>
      <c r="F39" s="24"/>
      <c r="G39" s="24"/>
      <c r="H39" s="24"/>
      <c r="I39" s="24"/>
      <c r="J39" s="24"/>
      <c r="K39" s="26"/>
    </row>
  </sheetData>
  <sheetProtection password="D76E" sheet="1" objects="1" scenarios="1"/>
  <mergeCells count="32">
    <mergeCell ref="F2:G2"/>
    <mergeCell ref="A11:I11"/>
    <mergeCell ref="A12:I12"/>
    <mergeCell ref="H2:J2"/>
    <mergeCell ref="H3:J3"/>
    <mergeCell ref="H4:J4"/>
    <mergeCell ref="F3:G3"/>
    <mergeCell ref="F4:G4"/>
    <mergeCell ref="B36:E38"/>
    <mergeCell ref="C22:F22"/>
    <mergeCell ref="H22:I22"/>
    <mergeCell ref="C23:F23"/>
    <mergeCell ref="C24:F24"/>
    <mergeCell ref="H24:I24"/>
    <mergeCell ref="H23:I23"/>
    <mergeCell ref="B32:D33"/>
    <mergeCell ref="E32:E33"/>
    <mergeCell ref="C18:I18"/>
    <mergeCell ref="C17:I17"/>
    <mergeCell ref="C25:F25"/>
    <mergeCell ref="C27:F27"/>
    <mergeCell ref="G32:J33"/>
    <mergeCell ref="H27:I27"/>
    <mergeCell ref="C26:F26"/>
    <mergeCell ref="C28:F28"/>
    <mergeCell ref="H29:I29"/>
    <mergeCell ref="H28:I28"/>
    <mergeCell ref="H25:I25"/>
    <mergeCell ref="C19:I19"/>
    <mergeCell ref="C20:I20"/>
    <mergeCell ref="H26:I26"/>
    <mergeCell ref="B31:I31"/>
  </mergeCells>
  <phoneticPr fontId="23" type="noConversion"/>
  <dataValidations count="4">
    <dataValidation type="list" allowBlank="1" showInputMessage="1" showErrorMessage="1" sqref="C19:I19">
      <mc:AlternateContent xmlns:x12ac="http://schemas.microsoft.com/office/spreadsheetml/2011/1/ac" xmlns:mc="http://schemas.openxmlformats.org/markup-compatibility/2006">
        <mc:Choice Requires="x12ac">
          <x12ac:list>"1.Promotion of the environment, sustainable transport and public infrastructure", 2.Boosting the local economy</x12ac:list>
        </mc:Choice>
        <mc:Fallback>
          <formula1>"1.Promotion of the environment, sustainable transport and public infrastructure, 2.Boosting the local economy"</formula1>
        </mc:Fallback>
      </mc:AlternateContent>
    </dataValidation>
    <dataValidation type="list" allowBlank="1" showInputMessage="1" showErrorMessage="1" sqref="C20:I20">
      <formula1>"1.3 Increase energy-efficiency and the use of RES,2.1 Preserve cultural and natural resources as a prerequisite for tourism development of the cross border area"</formula1>
    </dataValidation>
    <dataValidation type="list" allowBlank="1" showInputMessage="1" showErrorMessage="1" sqref="G23:G28">
      <formula1>"Greece, Albania"</formula1>
    </dataValidation>
    <dataValidation type="list" allowBlank="1" showInputMessage="1" showErrorMessage="1" sqref="E32:E33">
      <formula1>"WP1,WP2,WP3,WP4,WP5,WP6"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0">
    <tabColor rgb="FFFFC000"/>
    <pageSetUpPr fitToPage="1"/>
  </sheetPr>
  <dimension ref="A1:J41"/>
  <sheetViews>
    <sheetView view="pageBreakPreview" zoomScale="160" zoomScaleNormal="130" zoomScaleSheetLayoutView="160" workbookViewId="0">
      <selection activeCell="F44" sqref="F44"/>
    </sheetView>
  </sheetViews>
  <sheetFormatPr defaultRowHeight="15" x14ac:dyDescent="0.25"/>
  <cols>
    <col min="1" max="1" width="7.5703125" style="35" customWidth="1"/>
    <col min="2" max="2" width="13" style="35" customWidth="1"/>
    <col min="3" max="3" width="13" style="35" hidden="1" customWidth="1"/>
    <col min="4" max="4" width="13" style="35" customWidth="1"/>
    <col min="5" max="5" width="12.140625" style="35" customWidth="1"/>
    <col min="6" max="10" width="13" style="35" customWidth="1"/>
    <col min="11" max="16384" width="9.140625" style="35"/>
  </cols>
  <sheetData>
    <row r="1" spans="1:10" ht="36" x14ac:dyDescent="0.25">
      <c r="B1" s="37"/>
      <c r="C1" s="37"/>
      <c r="D1" s="38" t="s">
        <v>18</v>
      </c>
      <c r="E1" s="39" t="s">
        <v>19</v>
      </c>
      <c r="F1" s="39" t="s">
        <v>312</v>
      </c>
      <c r="G1" s="39" t="s">
        <v>20</v>
      </c>
      <c r="H1" s="39" t="s">
        <v>21</v>
      </c>
      <c r="I1" s="39" t="s">
        <v>262</v>
      </c>
      <c r="J1" s="40" t="s">
        <v>279</v>
      </c>
    </row>
    <row r="2" spans="1:10" x14ac:dyDescent="0.25">
      <c r="B2" s="44" t="s">
        <v>22</v>
      </c>
      <c r="C2" s="41"/>
      <c r="D2" s="42">
        <f>'AF-Tables'!D3+'AF-Tables'!D43+'AF-Tables'!D83+'AF-Tables'!D123+'AF-Tables'!D163+'AF-Tables'!D203</f>
        <v>0</v>
      </c>
      <c r="E2" s="42">
        <f>'AF-Tables'!G3+'AF-Tables'!G43+'AF-Tables'!G83+'AF-Tables'!G123+'AF-Tables'!G163+'AF-Tables'!G203</f>
        <v>0</v>
      </c>
      <c r="F2" s="42">
        <f>'AF-Tables'!J3+'AF-Tables'!J43+'AF-Tables'!J83+'AF-Tables'!J123+'AF-Tables'!J163+'AF-Tables'!J203</f>
        <v>0</v>
      </c>
      <c r="G2" s="42">
        <f>'AF-Tables'!M3+'AF-Tables'!M43+'AF-Tables'!M83+'AF-Tables'!M123+'AF-Tables'!M163+'AF-Tables'!M203</f>
        <v>0</v>
      </c>
      <c r="H2" s="42">
        <f>'AF-Tables'!P3+'AF-Tables'!P43+'AF-Tables'!P83+'AF-Tables'!P123+'AF-Tables'!P163+'AF-Tables'!P203</f>
        <v>0</v>
      </c>
      <c r="I2" s="42">
        <f>'AF-Tables'!S3+'AF-Tables'!S43+'AF-Tables'!S83+'AF-Tables'!S123+'AF-Tables'!S163+'AF-Tables'!S203</f>
        <v>0</v>
      </c>
      <c r="J2" s="43">
        <f t="shared" ref="J2:J7" si="0">SUM(D2:I2)</f>
        <v>0</v>
      </c>
    </row>
    <row r="3" spans="1:10" x14ac:dyDescent="0.25">
      <c r="B3" s="44" t="s">
        <v>23</v>
      </c>
      <c r="C3" s="41"/>
      <c r="D3" s="42">
        <f>'AF-Tables'!D9+'AF-Tables'!D49+'AF-Tables'!D89+'AF-Tables'!D129+'AF-Tables'!D169+'AF-Tables'!D209</f>
        <v>0</v>
      </c>
      <c r="E3" s="42">
        <f>'AF-Tables'!G9+'AF-Tables'!G49+'AF-Tables'!G89+'AF-Tables'!G129+'AF-Tables'!G169+'AF-Tables'!G209</f>
        <v>0</v>
      </c>
      <c r="F3" s="42">
        <f>'AF-Tables'!J9+'AF-Tables'!J49+'AF-Tables'!J89+'AF-Tables'!J129+'AF-Tables'!J169+'AF-Tables'!J209</f>
        <v>0</v>
      </c>
      <c r="G3" s="42">
        <f>'AF-Tables'!M9+'AF-Tables'!M49+'AF-Tables'!M89+'AF-Tables'!M129+'AF-Tables'!M169+'AF-Tables'!M209</f>
        <v>0</v>
      </c>
      <c r="H3" s="42">
        <f>'AF-Tables'!P9+'AF-Tables'!P49+'AF-Tables'!P89+'AF-Tables'!P129+'AF-Tables'!P169+'AF-Tables'!P209</f>
        <v>0</v>
      </c>
      <c r="I3" s="42">
        <f>'AF-Tables'!S9+'AF-Tables'!S49+'AF-Tables'!S89+'AF-Tables'!S129+'AF-Tables'!S169+'AF-Tables'!S209</f>
        <v>0</v>
      </c>
      <c r="J3" s="43">
        <f t="shared" si="0"/>
        <v>0</v>
      </c>
    </row>
    <row r="4" spans="1:10" x14ac:dyDescent="0.25">
      <c r="B4" s="44" t="s">
        <v>24</v>
      </c>
      <c r="C4" s="41"/>
      <c r="D4" s="42">
        <f>'AF-Tables'!D15+'AF-Tables'!D55+'AF-Tables'!D95+'AF-Tables'!D135+'AF-Tables'!D175+'AF-Tables'!D215</f>
        <v>0</v>
      </c>
      <c r="E4" s="42">
        <f>'AF-Tables'!G15+'AF-Tables'!G55+'AF-Tables'!G95+'AF-Tables'!G135+'AF-Tables'!G175+'AF-Tables'!G215</f>
        <v>0</v>
      </c>
      <c r="F4" s="42">
        <f>'AF-Tables'!J15+'AF-Tables'!J55+'AF-Tables'!J95+'AF-Tables'!J135+'AF-Tables'!J175+'AF-Tables'!J215</f>
        <v>0</v>
      </c>
      <c r="G4" s="42">
        <f>'AF-Tables'!M15+'AF-Tables'!M55+'AF-Tables'!M95+'AF-Tables'!M135+'AF-Tables'!M175+'AF-Tables'!M215</f>
        <v>0</v>
      </c>
      <c r="H4" s="42">
        <f>'AF-Tables'!P15+'AF-Tables'!P55+'AF-Tables'!P95+'AF-Tables'!P135+'AF-Tables'!P175+'AF-Tables'!P215</f>
        <v>0</v>
      </c>
      <c r="I4" s="42">
        <f>'AF-Tables'!S15+'AF-Tables'!S55+'AF-Tables'!S95+'AF-Tables'!S135+'AF-Tables'!S175+'AF-Tables'!S215</f>
        <v>0</v>
      </c>
      <c r="J4" s="43">
        <f t="shared" si="0"/>
        <v>0</v>
      </c>
    </row>
    <row r="5" spans="1:10" x14ac:dyDescent="0.25">
      <c r="B5" s="44" t="s">
        <v>25</v>
      </c>
      <c r="C5" s="41"/>
      <c r="D5" s="42">
        <f>'AF-Tables'!D21+'AF-Tables'!D61+'AF-Tables'!D101+'AF-Tables'!D141+'AF-Tables'!D181+'AF-Tables'!D221</f>
        <v>0</v>
      </c>
      <c r="E5" s="42">
        <f>'AF-Tables'!G21+'AF-Tables'!G61+'AF-Tables'!G101+'AF-Tables'!G141+'AF-Tables'!G181+'AF-Tables'!G221</f>
        <v>0</v>
      </c>
      <c r="F5" s="42">
        <f>'AF-Tables'!J21+'AF-Tables'!J61+'AF-Tables'!J101+'AF-Tables'!J141+'AF-Tables'!J181+'AF-Tables'!J221</f>
        <v>0</v>
      </c>
      <c r="G5" s="42">
        <f>'AF-Tables'!M21+'AF-Tables'!M61+'AF-Tables'!M101+'AF-Tables'!M141+'AF-Tables'!M181+'AF-Tables'!M221</f>
        <v>0</v>
      </c>
      <c r="H5" s="42">
        <f>'AF-Tables'!P21+'AF-Tables'!P61+'AF-Tables'!P101+'AF-Tables'!P141+'AF-Tables'!P181+'AF-Tables'!P221</f>
        <v>0</v>
      </c>
      <c r="I5" s="42">
        <f>'AF-Tables'!S21+'AF-Tables'!S61+'AF-Tables'!S101+'AF-Tables'!S141+'AF-Tables'!S181+'AF-Tables'!S221</f>
        <v>0</v>
      </c>
      <c r="J5" s="43">
        <f t="shared" si="0"/>
        <v>0</v>
      </c>
    </row>
    <row r="6" spans="1:10" x14ac:dyDescent="0.25">
      <c r="B6" s="44" t="s">
        <v>26</v>
      </c>
      <c r="C6" s="41"/>
      <c r="D6" s="42">
        <f>'AF-Tables'!D27+'AF-Tables'!D67+'AF-Tables'!D107+'AF-Tables'!D147+'AF-Tables'!D187+'AF-Tables'!D227</f>
        <v>0</v>
      </c>
      <c r="E6" s="42">
        <f>'AF-Tables'!G27+'AF-Tables'!G67+'AF-Tables'!G107+'AF-Tables'!G147+'AF-Tables'!G187+'AF-Tables'!G227</f>
        <v>0</v>
      </c>
      <c r="F6" s="42">
        <f>'AF-Tables'!J27+'AF-Tables'!J67+'AF-Tables'!J107+'AF-Tables'!J147+'AF-Tables'!J187+'AF-Tables'!J227</f>
        <v>0</v>
      </c>
      <c r="G6" s="42">
        <f>'AF-Tables'!M27+'AF-Tables'!M67+'AF-Tables'!M107+'AF-Tables'!M147+'AF-Tables'!M187+'AF-Tables'!M227</f>
        <v>0</v>
      </c>
      <c r="H6" s="42">
        <f>'AF-Tables'!P27+'AF-Tables'!P67+'AF-Tables'!P107+'AF-Tables'!P147+'AF-Tables'!P187+'AF-Tables'!P227</f>
        <v>0</v>
      </c>
      <c r="I6" s="42">
        <f>'AF-Tables'!S27+'AF-Tables'!S67+'AF-Tables'!S107+'AF-Tables'!S147+'AF-Tables'!S187+'AF-Tables'!S227</f>
        <v>0</v>
      </c>
      <c r="J6" s="43">
        <f t="shared" si="0"/>
        <v>0</v>
      </c>
    </row>
    <row r="7" spans="1:10" x14ac:dyDescent="0.25">
      <c r="B7" s="44" t="s">
        <v>27</v>
      </c>
      <c r="C7" s="41"/>
      <c r="D7" s="42">
        <f>'AF-Tables'!D33+'AF-Tables'!D73+'AF-Tables'!D113+'AF-Tables'!D153+'AF-Tables'!D193+'AF-Tables'!D233</f>
        <v>0</v>
      </c>
      <c r="E7" s="42">
        <f>'AF-Tables'!G33+'AF-Tables'!G73+'AF-Tables'!G113+'AF-Tables'!G153+'AF-Tables'!G193+'AF-Tables'!G233</f>
        <v>0</v>
      </c>
      <c r="F7" s="42">
        <f>'AF-Tables'!J33+'AF-Tables'!J73+'AF-Tables'!J113+'AF-Tables'!J153+'AF-Tables'!J193+'AF-Tables'!J233</f>
        <v>0</v>
      </c>
      <c r="G7" s="42">
        <f>'AF-Tables'!M33+'AF-Tables'!M73+'AF-Tables'!M113+'AF-Tables'!M153+'AF-Tables'!M193+'AF-Tables'!M233</f>
        <v>0</v>
      </c>
      <c r="H7" s="42">
        <f>'AF-Tables'!P33+'AF-Tables'!P73+'AF-Tables'!P113+'AF-Tables'!P153+'AF-Tables'!P193+'AF-Tables'!P233</f>
        <v>0</v>
      </c>
      <c r="I7" s="42">
        <f>'AF-Tables'!S33+'AF-Tables'!S73+'AF-Tables'!S113+'AF-Tables'!S153+'AF-Tables'!S193+'AF-Tables'!S233</f>
        <v>0</v>
      </c>
      <c r="J7" s="43">
        <f t="shared" si="0"/>
        <v>0</v>
      </c>
    </row>
    <row r="8" spans="1:10" x14ac:dyDescent="0.25">
      <c r="B8" s="44" t="s">
        <v>279</v>
      </c>
      <c r="C8" s="41"/>
      <c r="D8" s="43">
        <f t="shared" ref="D8:J8" si="1">SUM(D2:D7)</f>
        <v>0</v>
      </c>
      <c r="E8" s="43">
        <f t="shared" si="1"/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</row>
    <row r="11" spans="1:10" ht="37.5" customHeight="1" x14ac:dyDescent="0.25">
      <c r="A11" s="37"/>
      <c r="B11" s="37"/>
      <c r="C11" s="37"/>
      <c r="D11" s="38" t="s">
        <v>18</v>
      </c>
      <c r="E11" s="39" t="s">
        <v>19</v>
      </c>
      <c r="F11" s="39" t="s">
        <v>312</v>
      </c>
      <c r="G11" s="39" t="s">
        <v>20</v>
      </c>
      <c r="H11" s="39" t="s">
        <v>21</v>
      </c>
      <c r="I11" s="39" t="s">
        <v>262</v>
      </c>
      <c r="J11" s="41" t="s">
        <v>279</v>
      </c>
    </row>
    <row r="12" spans="1:10" ht="38.25" customHeight="1" x14ac:dyDescent="0.25">
      <c r="B12" s="44" t="s">
        <v>385</v>
      </c>
      <c r="C12" s="44">
        <f>'Cover page'!G23</f>
        <v>0</v>
      </c>
      <c r="D12" s="42">
        <f>SUMIF('LB (PP1)'!$C3:$C201,"Staff Costs",'LB (PP1)'!$J3:$J201)</f>
        <v>0</v>
      </c>
      <c r="E12" s="42">
        <f>SUMIF('LB (PP1)'!$C3:$C201,"Office and Administration",'LB (PP1)'!$J3:$J201)</f>
        <v>0</v>
      </c>
      <c r="F12" s="42">
        <f>SUMIF('LB (PP1)'!$C3:$C201,"Travel and accommodation",'LB (PP1)'!$J3:$J201)</f>
        <v>0</v>
      </c>
      <c r="G12" s="42">
        <f>SUMIF('LB (PP1)'!$C3:$C201,"External Expertise and Services",'LB (PP1)'!$J3:$J201)</f>
        <v>0</v>
      </c>
      <c r="H12" s="42">
        <f>SUMIF('LB (PP1)'!$C3:$C201,"Equipment",'LB (PP1)'!$J3:$J201)</f>
        <v>0</v>
      </c>
      <c r="I12" s="42">
        <f>SUMIF('LB (PP1)'!$C3:$C201,"Infrastructure and Works",'LB (PP1)'!$J3:$J201)</f>
        <v>0</v>
      </c>
      <c r="J12" s="43">
        <f>SUM(D12:I12)</f>
        <v>0</v>
      </c>
    </row>
    <row r="13" spans="1:10" x14ac:dyDescent="0.25">
      <c r="B13" s="44" t="s">
        <v>386</v>
      </c>
      <c r="C13" s="44">
        <f>'Cover page'!G24</f>
        <v>0</v>
      </c>
      <c r="D13" s="42">
        <f>SUMIF('PP2'!$C3:$C201,"Staff Costs",'PP2'!$J3:$J201)</f>
        <v>0</v>
      </c>
      <c r="E13" s="42">
        <f>SUMIF('PP2'!$C3:$C201,"Office and Administration",'PP2'!$J3:$J201)</f>
        <v>0</v>
      </c>
      <c r="F13" s="42">
        <f>SUMIF('PP2'!$C3:$C201,"Travel and accommodation",'PP2'!$J3:$J201)</f>
        <v>0</v>
      </c>
      <c r="G13" s="42">
        <f>SUMIF('PP2'!$C3:$C201,"External Expertise and Services",'PP2'!$J3:$J201)</f>
        <v>0</v>
      </c>
      <c r="H13" s="42">
        <f>SUMIF('PP2'!$C3:$C201,"Equipment",'PP2'!$J3:$J201)</f>
        <v>0</v>
      </c>
      <c r="I13" s="42">
        <f>SUMIF('PP2'!$C3:$C201,"Infrastructure and Works",'PP2'!$J3:$J201)</f>
        <v>0</v>
      </c>
      <c r="J13" s="43">
        <f t="shared" ref="J13:J18" si="2">SUM(D13:I13)</f>
        <v>0</v>
      </c>
    </row>
    <row r="14" spans="1:10" x14ac:dyDescent="0.25">
      <c r="B14" s="44" t="s">
        <v>387</v>
      </c>
      <c r="C14" s="44">
        <f>'Cover page'!G25</f>
        <v>0</v>
      </c>
      <c r="D14" s="42">
        <f>SUMIF('PP3'!$C3:$C201,"Staff Costs",'PP3'!$J3:$J201)</f>
        <v>0</v>
      </c>
      <c r="E14" s="42">
        <f>SUMIF('PP3'!$C3:$C201,"Office and Administration",'PP3'!$J3:$J201)</f>
        <v>0</v>
      </c>
      <c r="F14" s="42">
        <f>SUMIF('PP3'!$C3:$C201,"Travel and accommodation",'PP3'!$J3:$J201)</f>
        <v>0</v>
      </c>
      <c r="G14" s="42">
        <f>SUMIF('PP3'!$C3:$C201,"External Expertise and Services",'PP3'!$J3:$J201)</f>
        <v>0</v>
      </c>
      <c r="H14" s="42">
        <f>SUMIF('PP3'!$C3:$C201,"Equipment",'PP3'!$J3:$J201)</f>
        <v>0</v>
      </c>
      <c r="I14" s="42">
        <f>SUMIF('PP3'!$C3:$C201,"Infrastructure and Works",'PP3'!$J3:$J201)</f>
        <v>0</v>
      </c>
      <c r="J14" s="43">
        <f t="shared" si="2"/>
        <v>0</v>
      </c>
    </row>
    <row r="15" spans="1:10" x14ac:dyDescent="0.25">
      <c r="B15" s="44" t="s">
        <v>388</v>
      </c>
      <c r="C15" s="44">
        <f>'Cover page'!G26</f>
        <v>0</v>
      </c>
      <c r="D15" s="42">
        <f>SUMIF('PP4'!$C3:$C201,"Staff Costs",'PP4'!$J3:$J201)</f>
        <v>0</v>
      </c>
      <c r="E15" s="42">
        <f>SUMIF('PP4'!$C3:$C201,"Office and Administration",'PP4'!$J3:$J201)</f>
        <v>0</v>
      </c>
      <c r="F15" s="42">
        <f>SUMIF('PP4'!$C3:$C201,"Travel and accommodation",'PP4'!$J3:$J201)</f>
        <v>0</v>
      </c>
      <c r="G15" s="42">
        <f>SUMIF('PP4'!$C3:$C201,"External Expertise and Services",'PP4'!$J3:$J201)</f>
        <v>0</v>
      </c>
      <c r="H15" s="42">
        <f>SUMIF('PP4'!$C3:$C201,"Equipment",'PP4'!$J3:$J201)</f>
        <v>0</v>
      </c>
      <c r="I15" s="42">
        <f>SUMIF('PP4'!$C3:$C201,"Infrastructure and Works",'PP4'!$J3:$J201)</f>
        <v>0</v>
      </c>
      <c r="J15" s="43">
        <f t="shared" si="2"/>
        <v>0</v>
      </c>
    </row>
    <row r="16" spans="1:10" x14ac:dyDescent="0.25">
      <c r="B16" s="44" t="s">
        <v>389</v>
      </c>
      <c r="C16" s="44">
        <f>'Cover page'!G27</f>
        <v>0</v>
      </c>
      <c r="D16" s="42">
        <f>SUMIF('PP5'!$C$3:$C$201,"Staff Costs",'PP5'!$J$3:$J$201)</f>
        <v>0</v>
      </c>
      <c r="E16" s="42">
        <f>SUMIF('PP5'!$C$3:$C$201,"Office and Administration",'PP5'!$J$3:$J$201)</f>
        <v>0</v>
      </c>
      <c r="F16" s="42">
        <f>SUMIF('PP5'!$C$3:$C$201,"Travel and accommodation",'PP5'!$J$3:$J$201)</f>
        <v>0</v>
      </c>
      <c r="G16" s="42">
        <f>SUMIF('PP5'!$C$3:$C$201,"External Expertise and Services",'PP5'!$J$3:$J$201)</f>
        <v>0</v>
      </c>
      <c r="H16" s="42">
        <f>SUMIF('PP5'!$C$3:$C$201,"Equipment",'PP5'!$J$3:$J$201)</f>
        <v>0</v>
      </c>
      <c r="I16" s="42">
        <f>SUMIF('PP5'!$C$3:$C$201,"Infrastructure and Works",'PP5'!$J$3:$J$201)</f>
        <v>0</v>
      </c>
      <c r="J16" s="43">
        <f t="shared" si="2"/>
        <v>0</v>
      </c>
    </row>
    <row r="17" spans="1:10" x14ac:dyDescent="0.25">
      <c r="B17" s="44" t="s">
        <v>390</v>
      </c>
      <c r="C17" s="44">
        <f>'Cover page'!G28</f>
        <v>0</v>
      </c>
      <c r="D17" s="42">
        <f>SUMIF('PP6'!$C$3:$C$201,"Staff Costs",'PP6'!$J$3:$J$201)</f>
        <v>0</v>
      </c>
      <c r="E17" s="42">
        <f>SUMIF('PP6'!$C$3:$C$201,"Office and Administration",'PP6'!$J$3:$J$201)</f>
        <v>0</v>
      </c>
      <c r="F17" s="42">
        <f>SUMIF('PP6'!$C$3:$C$201,"Travel and accommodation",'PP6'!$J$3:$J$201)</f>
        <v>0</v>
      </c>
      <c r="G17" s="42">
        <f>SUMIF('PP6'!$C$3:$C$201,"External Expertise and Services",'PP6'!$J$3:$J$201)</f>
        <v>0</v>
      </c>
      <c r="H17" s="42">
        <f>SUMIF('PP6'!$C$3:$C$201,"Equipment",'PP6'!$J$3:$J$201)</f>
        <v>0</v>
      </c>
      <c r="I17" s="42">
        <f>SUMIF('PP6'!$C$3:$C$201,"Infrastructure and Works",'PP6'!$J$3:$J$201)</f>
        <v>0</v>
      </c>
      <c r="J17" s="43">
        <f t="shared" si="2"/>
        <v>0</v>
      </c>
    </row>
    <row r="18" spans="1:10" x14ac:dyDescent="0.25">
      <c r="B18" s="51" t="s">
        <v>279</v>
      </c>
      <c r="C18" s="43"/>
      <c r="D18" s="43">
        <f t="shared" ref="D18:I18" si="3">SUM(D12:D17)</f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2"/>
        <v>0</v>
      </c>
    </row>
    <row r="21" spans="1:10" ht="36" x14ac:dyDescent="0.25">
      <c r="D21" s="38" t="s">
        <v>18</v>
      </c>
      <c r="E21" s="39" t="s">
        <v>19</v>
      </c>
      <c r="F21" s="39" t="s">
        <v>312</v>
      </c>
      <c r="G21" s="39" t="s">
        <v>20</v>
      </c>
      <c r="H21" s="39" t="s">
        <v>21</v>
      </c>
      <c r="I21" s="39" t="s">
        <v>262</v>
      </c>
      <c r="J21" s="40" t="s">
        <v>279</v>
      </c>
    </row>
    <row r="22" spans="1:10" x14ac:dyDescent="0.25">
      <c r="B22" s="44" t="s">
        <v>13</v>
      </c>
      <c r="C22" s="44"/>
      <c r="D22" s="42">
        <f t="shared" ref="D22:I22" si="4">SUMIF($C$12:$C$17,"Greece",D$12:D$17)</f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3">
        <f>SUM(D22:I22)</f>
        <v>0</v>
      </c>
    </row>
    <row r="23" spans="1:10" x14ac:dyDescent="0.25">
      <c r="B23" s="44" t="s">
        <v>382</v>
      </c>
      <c r="C23" s="44"/>
      <c r="D23" s="42">
        <f t="shared" ref="D23:I23" si="5">SUMIF($C$12:$C$17,"Albania",D$12:D$17)</f>
        <v>0</v>
      </c>
      <c r="E23" s="42">
        <f t="shared" si="5"/>
        <v>0</v>
      </c>
      <c r="F23" s="42">
        <f t="shared" si="5"/>
        <v>0</v>
      </c>
      <c r="G23" s="42">
        <f t="shared" si="5"/>
        <v>0</v>
      </c>
      <c r="H23" s="42">
        <f t="shared" si="5"/>
        <v>0</v>
      </c>
      <c r="I23" s="42">
        <f t="shared" si="5"/>
        <v>0</v>
      </c>
      <c r="J23" s="43">
        <f>SUM(D23:I23)</f>
        <v>0</v>
      </c>
    </row>
    <row r="24" spans="1:10" x14ac:dyDescent="0.25">
      <c r="B24" s="84" t="s">
        <v>279</v>
      </c>
      <c r="D24" s="84">
        <f t="shared" ref="D24:I24" si="6">SUM(D22:D23)</f>
        <v>0</v>
      </c>
      <c r="E24" s="84">
        <f t="shared" si="6"/>
        <v>0</v>
      </c>
      <c r="F24" s="43">
        <f t="shared" si="6"/>
        <v>0</v>
      </c>
      <c r="G24" s="43">
        <f t="shared" si="6"/>
        <v>0</v>
      </c>
      <c r="H24" s="43">
        <f t="shared" si="6"/>
        <v>0</v>
      </c>
      <c r="I24" s="43">
        <f t="shared" si="6"/>
        <v>0</v>
      </c>
      <c r="J24" s="43">
        <f>SUM(D24:I24)</f>
        <v>0</v>
      </c>
    </row>
    <row r="25" spans="1:10" ht="17.25" customHeight="1" x14ac:dyDescent="0.25">
      <c r="B25" s="195" t="s">
        <v>373</v>
      </c>
      <c r="C25" s="195"/>
      <c r="D25" s="195"/>
      <c r="E25" s="85">
        <f>IF(J24=0,0,J22/J24)</f>
        <v>0</v>
      </c>
    </row>
    <row r="26" spans="1:10" ht="18" customHeight="1" x14ac:dyDescent="0.25">
      <c r="B26" s="195" t="s">
        <v>381</v>
      </c>
      <c r="C26" s="195"/>
      <c r="D26" s="195"/>
      <c r="E26" s="85">
        <f>IF(J24=0,0,J23/J24)</f>
        <v>0</v>
      </c>
    </row>
    <row r="27" spans="1:10" s="81" customFormat="1" ht="15.75" customHeight="1" x14ac:dyDescent="0.25">
      <c r="B27" s="82"/>
      <c r="C27" s="82"/>
      <c r="D27" s="82"/>
      <c r="E27" s="83"/>
    </row>
    <row r="28" spans="1:10" x14ac:dyDescent="0.25">
      <c r="A28" s="37"/>
      <c r="B28" s="37"/>
      <c r="C28" s="37"/>
      <c r="D28" s="48" t="s">
        <v>22</v>
      </c>
      <c r="E28" s="48" t="s">
        <v>23</v>
      </c>
      <c r="F28" s="48" t="s">
        <v>24</v>
      </c>
      <c r="G28" s="48" t="s">
        <v>25</v>
      </c>
      <c r="H28" s="48" t="s">
        <v>26</v>
      </c>
      <c r="I28" s="48" t="s">
        <v>27</v>
      </c>
      <c r="J28" s="41" t="s">
        <v>279</v>
      </c>
    </row>
    <row r="29" spans="1:10" x14ac:dyDescent="0.25">
      <c r="B29" s="44" t="s">
        <v>385</v>
      </c>
      <c r="C29" s="44">
        <f>'Cover page'!G23</f>
        <v>0</v>
      </c>
      <c r="D29" s="42">
        <f>SUMIF('LB (PP1)'!$A$3:$A$201,"WP1",'LB (PP1)'!$J$3:$J$201)</f>
        <v>0</v>
      </c>
      <c r="E29" s="42">
        <f>SUMIF('LB (PP1)'!$A$3:$A$201,"WP2",'LB (PP1)'!$J$3:$J$201)</f>
        <v>0</v>
      </c>
      <c r="F29" s="42">
        <f>SUMIF('LB (PP1)'!$A$3:$A$201,"WP3",'LB (PP1)'!$J$3:$J$201)</f>
        <v>0</v>
      </c>
      <c r="G29" s="42">
        <f>SUMIF('LB (PP1)'!$A$3:$A$201,"WP4",'LB (PP1)'!$J$3:$J$201)</f>
        <v>0</v>
      </c>
      <c r="H29" s="42">
        <f>SUMIF('LB (PP1)'!$A$3:$A$201,"WP5",'LB (PP1)'!$J$3:$J$201)</f>
        <v>0</v>
      </c>
      <c r="I29" s="42">
        <f>SUMIF('LB (PP1)'!$A$3:$A$201,"WP6",'LB (PP1)'!$J$3:$J$201)</f>
        <v>0</v>
      </c>
      <c r="J29" s="43">
        <f>SUM(D29:I29)</f>
        <v>0</v>
      </c>
    </row>
    <row r="30" spans="1:10" x14ac:dyDescent="0.25">
      <c r="B30" s="44" t="s">
        <v>386</v>
      </c>
      <c r="C30" s="44">
        <f>'Cover page'!G24</f>
        <v>0</v>
      </c>
      <c r="D30" s="42">
        <f ca="1">SUMIF('PP2'!$A$3:$A$215,"WP1",'PP2'!$J$3:$J$201)</f>
        <v>0</v>
      </c>
      <c r="E30" s="42">
        <f ca="1">SUMIF('PP2'!$A$3:$A$215,"WP2",'PP2'!$J$3:$J$201)</f>
        <v>0</v>
      </c>
      <c r="F30" s="42">
        <f ca="1">SUMIF('PP2'!$A$3:$A$215,"WP3",'PP2'!$J$3:$J$201)</f>
        <v>0</v>
      </c>
      <c r="G30" s="42">
        <f ca="1">SUMIF('PP2'!$A$3:$A$215,"WP4",'PP2'!$J$3:$J$201)</f>
        <v>0</v>
      </c>
      <c r="H30" s="42">
        <f ca="1">SUMIF('PP2'!$A$3:$A$215,"WP5",'PP2'!$J$3:$J$201)</f>
        <v>0</v>
      </c>
      <c r="I30" s="42">
        <f ca="1">SUMIF('PP2'!$A$3:$A$215,"WP6",'PP2'!$J$3:$J$201)</f>
        <v>0</v>
      </c>
      <c r="J30" s="43">
        <f t="shared" ref="J30:J35" ca="1" si="7">SUM(D30:I30)</f>
        <v>0</v>
      </c>
    </row>
    <row r="31" spans="1:10" x14ac:dyDescent="0.25">
      <c r="B31" s="44" t="s">
        <v>387</v>
      </c>
      <c r="C31" s="44">
        <f>'Cover page'!G25</f>
        <v>0</v>
      </c>
      <c r="D31" s="42">
        <f>SUMIF('PP3'!$A$3:$A201,"WP1",'PP3'!$J$3:$J$201)</f>
        <v>0</v>
      </c>
      <c r="E31" s="42">
        <f>SUMIF('PP3'!$A$3:$A201,"WP2",'PP3'!$J$3:$J$201)</f>
        <v>0</v>
      </c>
      <c r="F31" s="42">
        <f>SUMIF('PP3'!$A$3:$A201,"WP3",'PP3'!$J$3:$J$201)</f>
        <v>0</v>
      </c>
      <c r="G31" s="42">
        <f>SUMIF('PP3'!$A$3:$A201,"WP4",'PP3'!$J$3:$J$201)</f>
        <v>0</v>
      </c>
      <c r="H31" s="42">
        <f>SUMIF('PP3'!$A$3:$A201,"WP5",'PP3'!$J$3:$J$201)</f>
        <v>0</v>
      </c>
      <c r="I31" s="42">
        <f>SUMIF('PP3'!$A$3:$A201,"WP6",'PP3'!$J$3:$J$201)</f>
        <v>0</v>
      </c>
      <c r="J31" s="43">
        <f t="shared" si="7"/>
        <v>0</v>
      </c>
    </row>
    <row r="32" spans="1:10" x14ac:dyDescent="0.25">
      <c r="B32" s="44" t="s">
        <v>388</v>
      </c>
      <c r="C32" s="44">
        <f>'Cover page'!G26</f>
        <v>0</v>
      </c>
      <c r="D32" s="42">
        <f>SUMIF('PP4'!$A$3:$A$201,"WP1",'PP4'!$J$3:$J$201)</f>
        <v>0</v>
      </c>
      <c r="E32" s="42">
        <f>SUMIF('PP4'!$A$3:$A$201,"WP2",'PP4'!$J$3:$J$201)</f>
        <v>0</v>
      </c>
      <c r="F32" s="42">
        <f>SUMIF('PP4'!$A$3:$A$201,"WP3",'PP4'!$J$3:$J$201)</f>
        <v>0</v>
      </c>
      <c r="G32" s="42">
        <f>SUMIF('PP4'!$A$3:$A$201,"WP4",'PP4'!$J$3:$J$201)</f>
        <v>0</v>
      </c>
      <c r="H32" s="42">
        <f>SUMIF('PP4'!$A$3:$A$201,"WP5",'PP4'!$J$3:$J$201)</f>
        <v>0</v>
      </c>
      <c r="I32" s="42">
        <f>SUMIF('PP4'!$A$3:$A$201,"WP6",'PP4'!$J$3:$J$201)</f>
        <v>0</v>
      </c>
      <c r="J32" s="43">
        <f t="shared" si="7"/>
        <v>0</v>
      </c>
    </row>
    <row r="33" spans="2:10" x14ac:dyDescent="0.25">
      <c r="B33" s="44" t="s">
        <v>389</v>
      </c>
      <c r="C33" s="44">
        <f>'Cover page'!G27</f>
        <v>0</v>
      </c>
      <c r="D33" s="42">
        <f>SUMIF('PP5'!$A$3:$A$201,"WP1",'PP5'!$J$3:$J$201)</f>
        <v>0</v>
      </c>
      <c r="E33" s="42">
        <f>SUMIF('PP5'!$A$3:$A$201,"WP2",'PP5'!$J$3:$J$201)</f>
        <v>0</v>
      </c>
      <c r="F33" s="42">
        <f>SUMIF('PP5'!$A$3:$A$201,"WP3",'PP5'!$J$3:$J$201)</f>
        <v>0</v>
      </c>
      <c r="G33" s="42">
        <f>SUMIF('PP5'!$A$3:$A$201,"WP4",'PP5'!$J$3:$J$201)</f>
        <v>0</v>
      </c>
      <c r="H33" s="42">
        <f>SUMIF('PP5'!$A$3:$A$201,"WP5",'PP5'!$J$3:$J$201)</f>
        <v>0</v>
      </c>
      <c r="I33" s="42">
        <f>SUMIF('PP5'!$A$3:$A$201,"WP6",'PP5'!$J$3:$J$201)</f>
        <v>0</v>
      </c>
      <c r="J33" s="43">
        <f t="shared" si="7"/>
        <v>0</v>
      </c>
    </row>
    <row r="34" spans="2:10" x14ac:dyDescent="0.25">
      <c r="B34" s="44" t="s">
        <v>390</v>
      </c>
      <c r="C34" s="44">
        <f>'Cover page'!G28</f>
        <v>0</v>
      </c>
      <c r="D34" s="42">
        <f>SUMIF('PP6'!$A$3:$A$201,"WP1",'PP6'!$J$3:$J$201)</f>
        <v>0</v>
      </c>
      <c r="E34" s="42">
        <f>SUMIF('PP6'!$A$3:$A$201,"WP2",'PP6'!$J$3:$J$201)</f>
        <v>0</v>
      </c>
      <c r="F34" s="42">
        <f>SUMIF('PP6'!$A$3:$A$201,"WP3",'PP6'!$J$3:$J$201)</f>
        <v>0</v>
      </c>
      <c r="G34" s="42">
        <f>SUMIF('PP6'!$A$3:$A$201,"WP4",'PP6'!$J$3:$J$201)</f>
        <v>0</v>
      </c>
      <c r="H34" s="42">
        <f>SUMIF('PP6'!$A$3:$A$201,"WP5",'PP6'!$J$3:$J$201)</f>
        <v>0</v>
      </c>
      <c r="I34" s="42">
        <f>SUMIF('PP6'!$A$3:$A$201,"WP6",'PP6'!$J$3:$J$201)</f>
        <v>0</v>
      </c>
      <c r="J34" s="43">
        <f t="shared" si="7"/>
        <v>0</v>
      </c>
    </row>
    <row r="35" spans="2:10" x14ac:dyDescent="0.25">
      <c r="B35" s="43" t="s">
        <v>279</v>
      </c>
      <c r="C35" s="43"/>
      <c r="D35" s="43">
        <f t="shared" ref="D35:I35" ca="1" si="8">SUM(D29:D34)</f>
        <v>0</v>
      </c>
      <c r="E35" s="43">
        <f t="shared" ca="1" si="8"/>
        <v>0</v>
      </c>
      <c r="F35" s="43">
        <f t="shared" ca="1" si="8"/>
        <v>0</v>
      </c>
      <c r="G35" s="43">
        <f t="shared" ca="1" si="8"/>
        <v>0</v>
      </c>
      <c r="H35" s="43">
        <f t="shared" ca="1" si="8"/>
        <v>0</v>
      </c>
      <c r="I35" s="43">
        <f t="shared" ca="1" si="8"/>
        <v>0</v>
      </c>
      <c r="J35" s="43">
        <f t="shared" ca="1" si="7"/>
        <v>0</v>
      </c>
    </row>
    <row r="38" spans="2:10" x14ac:dyDescent="0.25">
      <c r="D38" s="48" t="s">
        <v>22</v>
      </c>
      <c r="E38" s="48" t="s">
        <v>23</v>
      </c>
      <c r="F38" s="48" t="s">
        <v>24</v>
      </c>
      <c r="G38" s="48" t="s">
        <v>25</v>
      </c>
      <c r="H38" s="48" t="s">
        <v>26</v>
      </c>
      <c r="I38" s="48" t="s">
        <v>27</v>
      </c>
      <c r="J38" s="41" t="s">
        <v>279</v>
      </c>
    </row>
    <row r="39" spans="2:10" x14ac:dyDescent="0.25">
      <c r="B39" s="44" t="s">
        <v>13</v>
      </c>
      <c r="C39" s="44"/>
      <c r="D39" s="42">
        <f t="shared" ref="D39:I39" si="9">SUMIF($C$29:$C$34,"Greece",D$29:D$34)</f>
        <v>0</v>
      </c>
      <c r="E39" s="42">
        <f t="shared" si="9"/>
        <v>0</v>
      </c>
      <c r="F39" s="42">
        <f t="shared" si="9"/>
        <v>0</v>
      </c>
      <c r="G39" s="42">
        <f t="shared" si="9"/>
        <v>0</v>
      </c>
      <c r="H39" s="42">
        <f t="shared" si="9"/>
        <v>0</v>
      </c>
      <c r="I39" s="42">
        <f t="shared" si="9"/>
        <v>0</v>
      </c>
      <c r="J39" s="43">
        <f>SUM(D39:I39)</f>
        <v>0</v>
      </c>
    </row>
    <row r="40" spans="2:10" x14ac:dyDescent="0.25">
      <c r="B40" s="44" t="s">
        <v>382</v>
      </c>
      <c r="C40" s="44"/>
      <c r="D40" s="42">
        <f t="shared" ref="D40:I40" si="10">SUMIF($C$29:$C$34,"Albania",D$29:D$34)</f>
        <v>0</v>
      </c>
      <c r="E40" s="42">
        <f t="shared" si="10"/>
        <v>0</v>
      </c>
      <c r="F40" s="42">
        <f t="shared" si="10"/>
        <v>0</v>
      </c>
      <c r="G40" s="42">
        <f t="shared" si="10"/>
        <v>0</v>
      </c>
      <c r="H40" s="42">
        <f t="shared" si="10"/>
        <v>0</v>
      </c>
      <c r="I40" s="42">
        <f t="shared" si="10"/>
        <v>0</v>
      </c>
      <c r="J40" s="43">
        <f>SUM(D40:I40)</f>
        <v>0</v>
      </c>
    </row>
    <row r="41" spans="2:10" x14ac:dyDescent="0.25">
      <c r="B41" s="43" t="s">
        <v>279</v>
      </c>
      <c r="D41" s="43">
        <f t="shared" ref="D41:I41" si="11">SUM(D39:D40)</f>
        <v>0</v>
      </c>
      <c r="E41" s="43">
        <f t="shared" si="11"/>
        <v>0</v>
      </c>
      <c r="F41" s="43">
        <f t="shared" si="11"/>
        <v>0</v>
      </c>
      <c r="G41" s="43">
        <f t="shared" si="11"/>
        <v>0</v>
      </c>
      <c r="H41" s="43">
        <f t="shared" si="11"/>
        <v>0</v>
      </c>
      <c r="I41" s="43">
        <f t="shared" si="11"/>
        <v>0</v>
      </c>
      <c r="J41" s="43">
        <f>SUM(D41:I41)</f>
        <v>0</v>
      </c>
    </row>
  </sheetData>
  <sheetProtection password="D76E" sheet="1" objects="1" scenarios="1"/>
  <mergeCells count="2">
    <mergeCell ref="B26:D26"/>
    <mergeCell ref="B25:D2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&amp;LInterreg IPA CBC  Programme Greece- The former Yugoslav Republic of Macedonia 2014-2020&amp;R&amp;A</oddHeader>
    <oddFooter>&amp;LJustification of the budget&amp;R&amp;P from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B18:P39"/>
  <sheetViews>
    <sheetView workbookViewId="0">
      <selection activeCell="K38" sqref="K38:L38"/>
    </sheetView>
  </sheetViews>
  <sheetFormatPr defaultRowHeight="15" x14ac:dyDescent="0.25"/>
  <cols>
    <col min="6" max="6" width="10.140625" bestFit="1" customWidth="1"/>
    <col min="7" max="7" width="11.7109375" bestFit="1" customWidth="1"/>
  </cols>
  <sheetData>
    <row r="18" spans="3:16" x14ac:dyDescent="0.25">
      <c r="P18" s="73"/>
    </row>
    <row r="19" spans="3:16" x14ac:dyDescent="0.25">
      <c r="P19" s="74" t="str">
        <f>IF('Cover page'!C19=XXXX!J23,"SO1","SO2")</f>
        <v>SO2</v>
      </c>
    </row>
    <row r="22" spans="3:16" x14ac:dyDescent="0.25">
      <c r="C22" s="69" t="s">
        <v>339</v>
      </c>
      <c r="D22" s="70"/>
      <c r="J22" s="69" t="s">
        <v>339</v>
      </c>
      <c r="K22" s="36" t="s">
        <v>349</v>
      </c>
    </row>
    <row r="23" spans="3:16" x14ac:dyDescent="0.25">
      <c r="C23" s="71" t="s">
        <v>342</v>
      </c>
      <c r="D23" s="70" t="s">
        <v>340</v>
      </c>
      <c r="J23" s="70" t="s">
        <v>346</v>
      </c>
      <c r="M23" s="70"/>
      <c r="O23" s="70"/>
      <c r="P23" t="s">
        <v>350</v>
      </c>
    </row>
    <row r="24" spans="3:16" x14ac:dyDescent="0.25">
      <c r="C24" s="71" t="s">
        <v>343</v>
      </c>
      <c r="D24" s="70" t="s">
        <v>341</v>
      </c>
      <c r="J24" s="70" t="s">
        <v>347</v>
      </c>
      <c r="O24" s="70"/>
      <c r="P24" t="s">
        <v>351</v>
      </c>
    </row>
    <row r="25" spans="3:16" x14ac:dyDescent="0.25">
      <c r="C25" t="s">
        <v>344</v>
      </c>
      <c r="D25" t="s">
        <v>345</v>
      </c>
      <c r="J25" t="s">
        <v>348</v>
      </c>
      <c r="O25" s="70"/>
      <c r="P25" t="s">
        <v>353</v>
      </c>
    </row>
    <row r="26" spans="3:16" x14ac:dyDescent="0.25">
      <c r="O26" s="70"/>
      <c r="P26" t="s">
        <v>352</v>
      </c>
    </row>
    <row r="27" spans="3:16" x14ac:dyDescent="0.25">
      <c r="O27" s="70"/>
      <c r="P27" t="s">
        <v>354</v>
      </c>
    </row>
    <row r="28" spans="3:16" x14ac:dyDescent="0.25">
      <c r="O28" s="70"/>
      <c r="P28" t="s">
        <v>355</v>
      </c>
    </row>
    <row r="29" spans="3:16" x14ac:dyDescent="0.25">
      <c r="O29" s="70"/>
      <c r="P29" t="s">
        <v>356</v>
      </c>
    </row>
    <row r="32" spans="3:16" x14ac:dyDescent="0.25">
      <c r="F32" t="s">
        <v>361</v>
      </c>
      <c r="G32" t="s">
        <v>362</v>
      </c>
      <c r="I32" t="s">
        <v>370</v>
      </c>
    </row>
    <row r="33" spans="2:10" x14ac:dyDescent="0.25">
      <c r="B33" t="s">
        <v>363</v>
      </c>
      <c r="E33" t="s">
        <v>350</v>
      </c>
      <c r="F33" s="75">
        <v>200000</v>
      </c>
      <c r="G33" s="75">
        <v>1000000</v>
      </c>
      <c r="I33" t="s">
        <v>371</v>
      </c>
      <c r="J33" s="75">
        <v>50000</v>
      </c>
    </row>
    <row r="34" spans="2:10" x14ac:dyDescent="0.25">
      <c r="B34" t="s">
        <v>364</v>
      </c>
      <c r="E34" t="s">
        <v>353</v>
      </c>
      <c r="F34" s="75">
        <v>200000</v>
      </c>
      <c r="G34" s="75">
        <v>1000000</v>
      </c>
      <c r="I34" t="s">
        <v>6</v>
      </c>
      <c r="J34" s="75">
        <v>50000</v>
      </c>
    </row>
    <row r="35" spans="2:10" x14ac:dyDescent="0.25">
      <c r="B35" t="s">
        <v>365</v>
      </c>
      <c r="E35" t="s">
        <v>356</v>
      </c>
      <c r="F35" s="75">
        <v>200000</v>
      </c>
      <c r="G35" s="75">
        <v>1000000</v>
      </c>
      <c r="I35" t="s">
        <v>7</v>
      </c>
      <c r="J35" s="75">
        <v>50000</v>
      </c>
    </row>
    <row r="36" spans="2:10" x14ac:dyDescent="0.25">
      <c r="B36" t="s">
        <v>366</v>
      </c>
      <c r="E36" t="s">
        <v>351</v>
      </c>
      <c r="F36" s="75">
        <v>200000</v>
      </c>
      <c r="G36" s="75">
        <v>1500000</v>
      </c>
      <c r="I36" t="s">
        <v>8</v>
      </c>
      <c r="J36" s="75">
        <v>50000</v>
      </c>
    </row>
    <row r="37" spans="2:10" x14ac:dyDescent="0.25">
      <c r="B37" t="s">
        <v>367</v>
      </c>
      <c r="E37" t="s">
        <v>352</v>
      </c>
      <c r="F37" s="75">
        <v>200000</v>
      </c>
      <c r="G37" s="75">
        <v>1500000</v>
      </c>
      <c r="I37" t="s">
        <v>9</v>
      </c>
      <c r="J37" s="75">
        <v>50000</v>
      </c>
    </row>
    <row r="38" spans="2:10" x14ac:dyDescent="0.25">
      <c r="B38" t="s">
        <v>368</v>
      </c>
      <c r="E38" t="s">
        <v>354</v>
      </c>
      <c r="F38" s="75">
        <v>200000</v>
      </c>
      <c r="G38" s="75">
        <v>1500000</v>
      </c>
      <c r="I38" t="s">
        <v>10</v>
      </c>
      <c r="J38" s="75">
        <v>50000</v>
      </c>
    </row>
    <row r="39" spans="2:10" x14ac:dyDescent="0.25">
      <c r="B39" t="s">
        <v>369</v>
      </c>
      <c r="E39" t="s">
        <v>355</v>
      </c>
      <c r="F39" s="75">
        <v>200000</v>
      </c>
      <c r="G39" s="75">
        <v>1500000</v>
      </c>
    </row>
  </sheetData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2"/>
  <dimension ref="A2:Q60"/>
  <sheetViews>
    <sheetView workbookViewId="0">
      <selection activeCell="A4" sqref="A4"/>
    </sheetView>
  </sheetViews>
  <sheetFormatPr defaultRowHeight="15" x14ac:dyDescent="0.25"/>
  <cols>
    <col min="3" max="3" width="14.7109375" customWidth="1"/>
  </cols>
  <sheetData>
    <row r="2" spans="1:17" x14ac:dyDescent="0.25"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  <c r="Q2" t="s">
        <v>228</v>
      </c>
    </row>
    <row r="3" spans="1:17" x14ac:dyDescent="0.25">
      <c r="A3" s="31" t="s">
        <v>13</v>
      </c>
      <c r="B3" s="29" t="s">
        <v>15</v>
      </c>
      <c r="C3" s="30" t="s">
        <v>18</v>
      </c>
      <c r="D3" s="29" t="s">
        <v>22</v>
      </c>
      <c r="E3" s="28" t="s">
        <v>28</v>
      </c>
      <c r="F3" s="28" t="s">
        <v>283</v>
      </c>
      <c r="G3" s="28" t="s">
        <v>282</v>
      </c>
      <c r="H3" s="28" t="s">
        <v>284</v>
      </c>
      <c r="I3" s="28" t="s">
        <v>285</v>
      </c>
      <c r="J3" s="28" t="s">
        <v>286</v>
      </c>
      <c r="L3" s="28" t="s">
        <v>229</v>
      </c>
      <c r="M3" s="28" t="s">
        <v>287</v>
      </c>
      <c r="N3" s="28" t="s">
        <v>288</v>
      </c>
      <c r="O3" s="28" t="s">
        <v>289</v>
      </c>
      <c r="P3" s="28" t="s">
        <v>291</v>
      </c>
      <c r="Q3" s="28" t="s">
        <v>290</v>
      </c>
    </row>
    <row r="4" spans="1:17" x14ac:dyDescent="0.25">
      <c r="A4" s="31" t="s">
        <v>338</v>
      </c>
      <c r="B4" s="29" t="s">
        <v>6</v>
      </c>
      <c r="C4" s="30" t="s">
        <v>19</v>
      </c>
      <c r="D4" s="29" t="s">
        <v>23</v>
      </c>
      <c r="E4" s="28" t="s">
        <v>29</v>
      </c>
      <c r="F4" s="28" t="s">
        <v>34</v>
      </c>
      <c r="G4" s="28" t="s">
        <v>39</v>
      </c>
      <c r="H4" s="28" t="s">
        <v>44</v>
      </c>
      <c r="I4" s="28" t="s">
        <v>49</v>
      </c>
      <c r="J4" s="28" t="s">
        <v>54</v>
      </c>
      <c r="L4" s="28" t="s">
        <v>235</v>
      </c>
      <c r="M4" s="28" t="s">
        <v>236</v>
      </c>
      <c r="N4" s="28" t="s">
        <v>237</v>
      </c>
      <c r="O4" s="28" t="s">
        <v>238</v>
      </c>
      <c r="P4" s="28" t="s">
        <v>239</v>
      </c>
      <c r="Q4" s="28" t="s">
        <v>240</v>
      </c>
    </row>
    <row r="5" spans="1:17" x14ac:dyDescent="0.25">
      <c r="B5" s="29" t="s">
        <v>7</v>
      </c>
      <c r="C5" s="30" t="s">
        <v>267</v>
      </c>
      <c r="D5" s="29" t="s">
        <v>24</v>
      </c>
      <c r="E5" s="28" t="s">
        <v>30</v>
      </c>
      <c r="F5" s="28" t="s">
        <v>35</v>
      </c>
      <c r="G5" s="28" t="s">
        <v>40</v>
      </c>
      <c r="H5" s="28" t="s">
        <v>45</v>
      </c>
      <c r="I5" s="28" t="s">
        <v>50</v>
      </c>
      <c r="J5" s="28" t="s">
        <v>55</v>
      </c>
      <c r="L5" s="28" t="s">
        <v>241</v>
      </c>
      <c r="M5" s="28" t="s">
        <v>242</v>
      </c>
      <c r="N5" s="28" t="s">
        <v>243</v>
      </c>
      <c r="O5" s="28" t="s">
        <v>244</v>
      </c>
      <c r="P5" s="28" t="s">
        <v>245</v>
      </c>
      <c r="Q5" s="28" t="s">
        <v>246</v>
      </c>
    </row>
    <row r="6" spans="1:17" x14ac:dyDescent="0.25">
      <c r="B6" s="29" t="s">
        <v>8</v>
      </c>
      <c r="C6" s="30" t="s">
        <v>20</v>
      </c>
      <c r="D6" s="29" t="s">
        <v>25</v>
      </c>
      <c r="E6" s="28" t="s">
        <v>31</v>
      </c>
      <c r="F6" s="28" t="s">
        <v>36</v>
      </c>
      <c r="G6" s="28" t="s">
        <v>41</v>
      </c>
      <c r="H6" s="28" t="s">
        <v>46</v>
      </c>
      <c r="I6" s="28" t="s">
        <v>51</v>
      </c>
      <c r="J6" s="28" t="s">
        <v>56</v>
      </c>
      <c r="L6" s="28" t="s">
        <v>247</v>
      </c>
      <c r="M6" s="28" t="s">
        <v>248</v>
      </c>
      <c r="N6" s="28" t="s">
        <v>249</v>
      </c>
      <c r="O6" s="28" t="s">
        <v>250</v>
      </c>
      <c r="P6" s="28" t="s">
        <v>251</v>
      </c>
      <c r="Q6" s="28" t="s">
        <v>252</v>
      </c>
    </row>
    <row r="7" spans="1:17" x14ac:dyDescent="0.25">
      <c r="B7" s="29" t="s">
        <v>9</v>
      </c>
      <c r="C7" s="30" t="s">
        <v>21</v>
      </c>
      <c r="D7" s="29" t="s">
        <v>26</v>
      </c>
      <c r="E7" s="28" t="s">
        <v>32</v>
      </c>
      <c r="F7" s="28" t="s">
        <v>37</v>
      </c>
      <c r="G7" s="28" t="s">
        <v>42</v>
      </c>
      <c r="H7" s="28" t="s">
        <v>47</v>
      </c>
      <c r="I7" s="28" t="s">
        <v>52</v>
      </c>
      <c r="J7" s="28" t="s">
        <v>57</v>
      </c>
      <c r="L7" s="28" t="s">
        <v>253</v>
      </c>
      <c r="M7" s="28" t="s">
        <v>254</v>
      </c>
      <c r="N7" s="28" t="s">
        <v>255</v>
      </c>
      <c r="O7" s="28" t="s">
        <v>256</v>
      </c>
      <c r="P7" s="28" t="s">
        <v>257</v>
      </c>
      <c r="Q7" s="28" t="s">
        <v>258</v>
      </c>
    </row>
    <row r="8" spans="1:17" x14ac:dyDescent="0.25">
      <c r="B8" s="29" t="s">
        <v>10</v>
      </c>
      <c r="C8" s="30" t="s">
        <v>262</v>
      </c>
      <c r="D8" s="29" t="s">
        <v>27</v>
      </c>
    </row>
    <row r="9" spans="1:17" x14ac:dyDescent="0.25">
      <c r="B9" s="29"/>
      <c r="E9" t="s">
        <v>133</v>
      </c>
      <c r="F9" t="s">
        <v>134</v>
      </c>
      <c r="G9" t="s">
        <v>135</v>
      </c>
      <c r="H9" t="s">
        <v>136</v>
      </c>
      <c r="I9" t="s">
        <v>137</v>
      </c>
      <c r="J9" t="s">
        <v>138</v>
      </c>
    </row>
    <row r="10" spans="1:17" x14ac:dyDescent="0.25">
      <c r="B10" s="29"/>
      <c r="E10" s="28" t="s">
        <v>73</v>
      </c>
      <c r="F10" s="28" t="s">
        <v>292</v>
      </c>
      <c r="G10" s="28" t="s">
        <v>293</v>
      </c>
      <c r="H10" s="28" t="s">
        <v>294</v>
      </c>
      <c r="I10" s="28" t="s">
        <v>295</v>
      </c>
      <c r="J10" s="28" t="s">
        <v>296</v>
      </c>
      <c r="L10" s="28"/>
      <c r="M10" s="28"/>
      <c r="N10" s="28"/>
      <c r="O10" s="28"/>
      <c r="P10" s="28"/>
      <c r="Q10" s="28"/>
    </row>
    <row r="11" spans="1:17" x14ac:dyDescent="0.25">
      <c r="B11" s="29"/>
      <c r="E11" s="28" t="s">
        <v>79</v>
      </c>
      <c r="F11" s="28" t="s">
        <v>80</v>
      </c>
      <c r="G11" s="28" t="s">
        <v>81</v>
      </c>
      <c r="H11" s="28" t="s">
        <v>82</v>
      </c>
      <c r="I11" s="28" t="s">
        <v>83</v>
      </c>
      <c r="J11" s="28" t="s">
        <v>84</v>
      </c>
      <c r="L11" s="28"/>
      <c r="M11" s="28"/>
      <c r="N11" s="28"/>
      <c r="O11" s="28"/>
      <c r="P11" s="28"/>
      <c r="Q11" s="28"/>
    </row>
    <row r="12" spans="1:17" x14ac:dyDescent="0.25">
      <c r="B12" s="29"/>
      <c r="E12" s="28" t="s">
        <v>85</v>
      </c>
      <c r="F12" s="28" t="s">
        <v>86</v>
      </c>
      <c r="G12" s="28" t="s">
        <v>87</v>
      </c>
      <c r="H12" s="28" t="s">
        <v>88</v>
      </c>
      <c r="I12" s="28" t="s">
        <v>89</v>
      </c>
      <c r="J12" s="28" t="s">
        <v>90</v>
      </c>
      <c r="L12" s="28"/>
      <c r="M12" s="28"/>
      <c r="N12" s="28"/>
      <c r="O12" s="28"/>
      <c r="P12" s="28"/>
      <c r="Q12" s="28"/>
    </row>
    <row r="13" spans="1:17" x14ac:dyDescent="0.25">
      <c r="A13" s="36" t="s">
        <v>63</v>
      </c>
      <c r="E13" s="28" t="s">
        <v>91</v>
      </c>
      <c r="F13" s="28" t="s">
        <v>92</v>
      </c>
      <c r="G13" s="28" t="s">
        <v>93</v>
      </c>
      <c r="H13" s="28" t="s">
        <v>94</v>
      </c>
      <c r="I13" s="28" t="s">
        <v>95</v>
      </c>
      <c r="J13" s="28" t="s">
        <v>96</v>
      </c>
      <c r="L13" s="28"/>
      <c r="M13" s="28"/>
      <c r="N13" s="28"/>
      <c r="O13" s="28"/>
      <c r="P13" s="28"/>
      <c r="Q13" s="28"/>
    </row>
    <row r="14" spans="1:17" x14ac:dyDescent="0.25">
      <c r="A14" s="32" t="s">
        <v>59</v>
      </c>
      <c r="E14" s="28" t="s">
        <v>97</v>
      </c>
      <c r="F14" s="28" t="s">
        <v>98</v>
      </c>
      <c r="G14" s="28" t="s">
        <v>99</v>
      </c>
      <c r="H14" s="28" t="s">
        <v>100</v>
      </c>
      <c r="I14" s="28" t="s">
        <v>101</v>
      </c>
      <c r="J14" s="28" t="s">
        <v>102</v>
      </c>
      <c r="L14" s="28"/>
      <c r="M14" s="28"/>
      <c r="N14" s="28"/>
      <c r="O14" s="28"/>
      <c r="P14" s="28"/>
      <c r="Q14" s="28"/>
    </row>
    <row r="15" spans="1:17" x14ac:dyDescent="0.25">
      <c r="A15" s="33" t="s">
        <v>60</v>
      </c>
    </row>
    <row r="16" spans="1:17" x14ac:dyDescent="0.25">
      <c r="A16" s="33" t="s">
        <v>61</v>
      </c>
      <c r="E16" t="s">
        <v>145</v>
      </c>
      <c r="F16" t="s">
        <v>146</v>
      </c>
      <c r="G16" t="s">
        <v>147</v>
      </c>
      <c r="H16" t="s">
        <v>148</v>
      </c>
      <c r="I16" t="s">
        <v>149</v>
      </c>
      <c r="J16" t="s">
        <v>150</v>
      </c>
    </row>
    <row r="17" spans="1:17" x14ac:dyDescent="0.25">
      <c r="A17" s="33" t="s">
        <v>62</v>
      </c>
      <c r="E17" s="28" t="s">
        <v>103</v>
      </c>
      <c r="F17" s="28" t="s">
        <v>307</v>
      </c>
      <c r="G17" s="28" t="s">
        <v>308</v>
      </c>
      <c r="H17" s="28" t="s">
        <v>309</v>
      </c>
      <c r="I17" s="28" t="s">
        <v>310</v>
      </c>
      <c r="J17" s="28" t="s">
        <v>311</v>
      </c>
      <c r="L17" s="28"/>
      <c r="M17" s="28"/>
      <c r="N17" s="28"/>
      <c r="O17" s="28"/>
      <c r="P17" s="28"/>
      <c r="Q17" s="28"/>
    </row>
    <row r="18" spans="1:17" x14ac:dyDescent="0.25">
      <c r="A18" s="35" t="s">
        <v>317</v>
      </c>
      <c r="E18" s="28" t="s">
        <v>109</v>
      </c>
      <c r="F18" s="28" t="s">
        <v>110</v>
      </c>
      <c r="G18" s="28" t="s">
        <v>111</v>
      </c>
      <c r="H18" s="28" t="s">
        <v>112</v>
      </c>
      <c r="I18" s="28" t="s">
        <v>113</v>
      </c>
      <c r="J18" s="28" t="s">
        <v>114</v>
      </c>
      <c r="L18" s="28"/>
      <c r="M18" s="28"/>
      <c r="N18" s="28"/>
      <c r="O18" s="28"/>
      <c r="P18" s="28"/>
      <c r="Q18" s="28"/>
    </row>
    <row r="19" spans="1:17" x14ac:dyDescent="0.25">
      <c r="E19" s="28" t="s">
        <v>115</v>
      </c>
      <c r="F19" s="28" t="s">
        <v>116</v>
      </c>
      <c r="G19" s="28" t="s">
        <v>117</v>
      </c>
      <c r="H19" s="28" t="s">
        <v>118</v>
      </c>
      <c r="I19" s="28" t="s">
        <v>119</v>
      </c>
      <c r="J19" s="28" t="s">
        <v>120</v>
      </c>
      <c r="L19" s="28"/>
      <c r="M19" s="28"/>
      <c r="N19" s="28"/>
      <c r="O19" s="28"/>
      <c r="P19" s="28"/>
      <c r="Q19" s="28"/>
    </row>
    <row r="20" spans="1:17" x14ac:dyDescent="0.25">
      <c r="A20" s="36" t="s">
        <v>261</v>
      </c>
      <c r="B20" s="36"/>
      <c r="E20" s="28" t="s">
        <v>121</v>
      </c>
      <c r="F20" s="28" t="s">
        <v>122</v>
      </c>
      <c r="G20" s="28" t="s">
        <v>123</v>
      </c>
      <c r="H20" s="28" t="s">
        <v>124</v>
      </c>
      <c r="I20" s="28" t="s">
        <v>125</v>
      </c>
      <c r="J20" s="28" t="s">
        <v>126</v>
      </c>
      <c r="L20" s="28"/>
      <c r="M20" s="28"/>
      <c r="N20" s="28"/>
      <c r="O20" s="28"/>
      <c r="P20" s="28"/>
      <c r="Q20" s="28"/>
    </row>
    <row r="21" spans="1:17" x14ac:dyDescent="0.25">
      <c r="A21" t="s">
        <v>266</v>
      </c>
      <c r="E21" s="28" t="s">
        <v>127</v>
      </c>
      <c r="F21" s="28" t="s">
        <v>128</v>
      </c>
      <c r="G21" s="28" t="s">
        <v>129</v>
      </c>
      <c r="H21" s="28" t="s">
        <v>130</v>
      </c>
      <c r="I21" s="28" t="s">
        <v>131</v>
      </c>
      <c r="J21" s="28" t="s">
        <v>132</v>
      </c>
      <c r="L21" s="28"/>
      <c r="M21" s="28"/>
      <c r="N21" s="28"/>
      <c r="O21" s="28"/>
      <c r="P21" s="28"/>
      <c r="Q21" s="28"/>
    </row>
    <row r="22" spans="1:17" x14ac:dyDescent="0.25">
      <c r="A22" t="s">
        <v>265</v>
      </c>
    </row>
    <row r="23" spans="1:17" x14ac:dyDescent="0.25">
      <c r="A23" s="1" t="s">
        <v>260</v>
      </c>
      <c r="E23" t="s">
        <v>181</v>
      </c>
      <c r="F23" t="s">
        <v>182</v>
      </c>
      <c r="G23" t="s">
        <v>183</v>
      </c>
      <c r="H23" t="s">
        <v>184</v>
      </c>
      <c r="I23" t="s">
        <v>185</v>
      </c>
      <c r="J23" t="s">
        <v>186</v>
      </c>
    </row>
    <row r="24" spans="1:17" x14ac:dyDescent="0.25">
      <c r="A24" s="52" t="s">
        <v>317</v>
      </c>
      <c r="E24" s="28" t="s">
        <v>151</v>
      </c>
      <c r="F24" s="28" t="s">
        <v>302</v>
      </c>
      <c r="G24" s="28" t="s">
        <v>303</v>
      </c>
      <c r="H24" s="28" t="s">
        <v>304</v>
      </c>
      <c r="I24" s="28" t="s">
        <v>306</v>
      </c>
      <c r="J24" s="28" t="s">
        <v>305</v>
      </c>
      <c r="L24" s="28"/>
      <c r="M24" s="28"/>
      <c r="N24" s="28"/>
      <c r="O24" s="28"/>
      <c r="P24" s="28"/>
      <c r="Q24" s="28"/>
    </row>
    <row r="25" spans="1:17" x14ac:dyDescent="0.25">
      <c r="E25" s="28" t="s">
        <v>157</v>
      </c>
      <c r="F25" s="28" t="s">
        <v>158</v>
      </c>
      <c r="G25" s="28" t="s">
        <v>159</v>
      </c>
      <c r="H25" s="28" t="s">
        <v>160</v>
      </c>
      <c r="I25" s="28" t="s">
        <v>161</v>
      </c>
      <c r="J25" s="28" t="s">
        <v>162</v>
      </c>
      <c r="L25" s="28"/>
      <c r="M25" s="28"/>
      <c r="N25" s="28"/>
      <c r="O25" s="28"/>
      <c r="P25" s="28"/>
      <c r="Q25" s="28"/>
    </row>
    <row r="26" spans="1:17" x14ac:dyDescent="0.25">
      <c r="E26" s="28" t="s">
        <v>163</v>
      </c>
      <c r="F26" s="28" t="s">
        <v>164</v>
      </c>
      <c r="G26" s="28" t="s">
        <v>165</v>
      </c>
      <c r="H26" s="28" t="s">
        <v>166</v>
      </c>
      <c r="I26" s="28" t="s">
        <v>167</v>
      </c>
      <c r="J26" s="28" t="s">
        <v>168</v>
      </c>
      <c r="L26" s="28"/>
      <c r="M26" s="28"/>
      <c r="N26" s="28"/>
      <c r="O26" s="28"/>
      <c r="P26" s="28"/>
      <c r="Q26" s="28"/>
    </row>
    <row r="27" spans="1:17" x14ac:dyDescent="0.25">
      <c r="A27" s="36" t="s">
        <v>263</v>
      </c>
      <c r="E27" s="28" t="s">
        <v>169</v>
      </c>
      <c r="F27" s="28" t="s">
        <v>170</v>
      </c>
      <c r="G27" s="28" t="s">
        <v>171</v>
      </c>
      <c r="H27" s="28" t="s">
        <v>172</v>
      </c>
      <c r="I27" s="28" t="s">
        <v>173</v>
      </c>
      <c r="J27" s="28" t="s">
        <v>174</v>
      </c>
      <c r="L27" s="28"/>
      <c r="M27" s="28"/>
      <c r="N27" s="28"/>
      <c r="O27" s="28"/>
      <c r="P27" s="28"/>
      <c r="Q27" s="28"/>
    </row>
    <row r="28" spans="1:17" x14ac:dyDescent="0.25">
      <c r="A28" s="34" t="s">
        <v>259</v>
      </c>
      <c r="E28" s="28" t="s">
        <v>175</v>
      </c>
      <c r="F28" s="28" t="s">
        <v>176</v>
      </c>
      <c r="G28" s="28" t="s">
        <v>177</v>
      </c>
      <c r="H28" s="28" t="s">
        <v>178</v>
      </c>
      <c r="I28" s="28" t="s">
        <v>179</v>
      </c>
      <c r="J28" s="28" t="s">
        <v>180</v>
      </c>
      <c r="L28" s="28"/>
      <c r="M28" s="28"/>
      <c r="N28" s="28"/>
      <c r="O28" s="28"/>
      <c r="P28" s="28"/>
      <c r="Q28" s="28"/>
    </row>
    <row r="29" spans="1:17" x14ac:dyDescent="0.25">
      <c r="A29" t="s">
        <v>64</v>
      </c>
    </row>
    <row r="30" spans="1:17" x14ac:dyDescent="0.25">
      <c r="A30" s="1" t="s">
        <v>65</v>
      </c>
      <c r="E30" t="s">
        <v>187</v>
      </c>
      <c r="F30" t="s">
        <v>188</v>
      </c>
      <c r="G30" t="s">
        <v>189</v>
      </c>
      <c r="H30" t="s">
        <v>190</v>
      </c>
      <c r="I30" t="s">
        <v>191</v>
      </c>
      <c r="J30" t="s">
        <v>192</v>
      </c>
    </row>
    <row r="31" spans="1:17" x14ac:dyDescent="0.25">
      <c r="E31" s="28" t="s">
        <v>193</v>
      </c>
      <c r="F31" s="28" t="s">
        <v>297</v>
      </c>
      <c r="G31" s="28" t="s">
        <v>298</v>
      </c>
      <c r="H31" s="28" t="s">
        <v>299</v>
      </c>
      <c r="I31" s="28" t="s">
        <v>300</v>
      </c>
      <c r="J31" s="28" t="s">
        <v>301</v>
      </c>
      <c r="L31" s="28"/>
      <c r="M31" s="28"/>
      <c r="N31" s="28"/>
      <c r="O31" s="28"/>
      <c r="P31" s="28"/>
      <c r="Q31" s="28"/>
    </row>
    <row r="32" spans="1:17" x14ac:dyDescent="0.25">
      <c r="E32" s="28" t="s">
        <v>199</v>
      </c>
      <c r="F32" s="28" t="s">
        <v>200</v>
      </c>
      <c r="G32" s="28" t="s">
        <v>201</v>
      </c>
      <c r="H32" s="28" t="s">
        <v>202</v>
      </c>
      <c r="I32" s="28" t="s">
        <v>203</v>
      </c>
      <c r="J32" s="28" t="s">
        <v>204</v>
      </c>
      <c r="L32" s="28"/>
      <c r="M32" s="28"/>
      <c r="N32" s="28"/>
      <c r="O32" s="28"/>
      <c r="P32" s="28"/>
      <c r="Q32" s="28"/>
    </row>
    <row r="33" spans="1:17" x14ac:dyDescent="0.25">
      <c r="E33" s="28" t="s">
        <v>205</v>
      </c>
      <c r="F33" s="28" t="s">
        <v>206</v>
      </c>
      <c r="G33" s="28" t="s">
        <v>207</v>
      </c>
      <c r="H33" s="28" t="s">
        <v>208</v>
      </c>
      <c r="I33" s="28" t="s">
        <v>209</v>
      </c>
      <c r="J33" s="28" t="s">
        <v>210</v>
      </c>
      <c r="L33" s="28"/>
      <c r="M33" s="28"/>
      <c r="N33" s="28"/>
      <c r="O33" s="28"/>
      <c r="P33" s="28"/>
      <c r="Q33" s="28"/>
    </row>
    <row r="34" spans="1:17" x14ac:dyDescent="0.25">
      <c r="A34" s="36" t="s">
        <v>264</v>
      </c>
      <c r="B34" s="36"/>
      <c r="E34" s="28" t="s">
        <v>211</v>
      </c>
      <c r="F34" s="28" t="s">
        <v>212</v>
      </c>
      <c r="G34" s="28" t="s">
        <v>213</v>
      </c>
      <c r="H34" s="28" t="s">
        <v>214</v>
      </c>
      <c r="I34" s="28" t="s">
        <v>215</v>
      </c>
      <c r="J34" s="28" t="s">
        <v>216</v>
      </c>
      <c r="L34" s="28"/>
      <c r="M34" s="28"/>
      <c r="N34" s="28"/>
      <c r="O34" s="28"/>
      <c r="P34" s="28"/>
      <c r="Q34" s="28"/>
    </row>
    <row r="35" spans="1:17" x14ac:dyDescent="0.25">
      <c r="A35" t="s">
        <v>316</v>
      </c>
      <c r="E35" s="28" t="s">
        <v>217</v>
      </c>
      <c r="F35" s="28" t="s">
        <v>218</v>
      </c>
      <c r="G35" s="28" t="s">
        <v>219</v>
      </c>
      <c r="H35" s="28" t="s">
        <v>220</v>
      </c>
      <c r="I35" s="28" t="s">
        <v>221</v>
      </c>
      <c r="J35" s="28" t="s">
        <v>222</v>
      </c>
      <c r="L35" s="28"/>
      <c r="M35" s="28"/>
      <c r="N35" s="28"/>
      <c r="O35" s="28"/>
      <c r="P35" s="28"/>
      <c r="Q35" s="28"/>
    </row>
    <row r="36" spans="1:17" x14ac:dyDescent="0.25">
      <c r="A36" t="s">
        <v>319</v>
      </c>
    </row>
    <row r="37" spans="1:17" x14ac:dyDescent="0.25">
      <c r="A37" s="1" t="s">
        <v>66</v>
      </c>
    </row>
    <row r="38" spans="1:17" x14ac:dyDescent="0.25">
      <c r="A38" t="s">
        <v>67</v>
      </c>
    </row>
    <row r="39" spans="1:17" x14ac:dyDescent="0.25">
      <c r="A39" s="35" t="s">
        <v>68</v>
      </c>
    </row>
    <row r="40" spans="1:17" x14ac:dyDescent="0.25">
      <c r="A40" s="35" t="s">
        <v>69</v>
      </c>
    </row>
    <row r="41" spans="1:17" x14ac:dyDescent="0.25">
      <c r="A41" s="1" t="s">
        <v>318</v>
      </c>
    </row>
    <row r="42" spans="1:17" x14ac:dyDescent="0.25">
      <c r="A42" s="52" t="s">
        <v>317</v>
      </c>
    </row>
    <row r="45" spans="1:17" x14ac:dyDescent="0.25">
      <c r="A45" s="36" t="s">
        <v>21</v>
      </c>
    </row>
    <row r="46" spans="1:17" x14ac:dyDescent="0.25">
      <c r="A46" t="s">
        <v>320</v>
      </c>
    </row>
    <row r="47" spans="1:17" x14ac:dyDescent="0.25">
      <c r="A47" t="s">
        <v>321</v>
      </c>
    </row>
    <row r="48" spans="1:17" x14ac:dyDescent="0.25">
      <c r="A48" t="s">
        <v>326</v>
      </c>
    </row>
    <row r="49" spans="1:1" x14ac:dyDescent="0.25">
      <c r="A49" t="s">
        <v>322</v>
      </c>
    </row>
    <row r="50" spans="1:1" x14ac:dyDescent="0.25">
      <c r="A50" t="s">
        <v>323</v>
      </c>
    </row>
    <row r="51" spans="1:1" x14ac:dyDescent="0.25">
      <c r="A51" t="s">
        <v>324</v>
      </c>
    </row>
    <row r="52" spans="1:1" x14ac:dyDescent="0.25">
      <c r="A52" t="s">
        <v>325</v>
      </c>
    </row>
    <row r="53" spans="1:1" x14ac:dyDescent="0.25">
      <c r="A53" t="s">
        <v>327</v>
      </c>
    </row>
    <row r="56" spans="1:1" x14ac:dyDescent="0.25">
      <c r="A56" s="36" t="s">
        <v>268</v>
      </c>
    </row>
    <row r="57" spans="1:1" x14ac:dyDescent="0.25">
      <c r="A57" t="s">
        <v>71</v>
      </c>
    </row>
    <row r="58" spans="1:1" x14ac:dyDescent="0.25">
      <c r="A58" t="s">
        <v>70</v>
      </c>
    </row>
    <row r="59" spans="1:1" x14ac:dyDescent="0.25">
      <c r="A59" s="1" t="s">
        <v>72</v>
      </c>
    </row>
    <row r="60" spans="1:1" x14ac:dyDescent="0.25">
      <c r="A60" t="s">
        <v>317</v>
      </c>
    </row>
  </sheetData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theme="9" tint="0.79998168889431442"/>
    <pageSetUpPr fitToPage="1"/>
  </sheetPr>
  <dimension ref="A1:L2300"/>
  <sheetViews>
    <sheetView view="pageBreakPreview" topLeftCell="A13" zoomScale="70" zoomScaleNormal="60" zoomScaleSheetLayoutView="70" workbookViewId="0">
      <selection activeCell="F4" sqref="F4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9.28515625" style="1" hidden="1" customWidth="1"/>
    <col min="12" max="12" width="15.42578125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page'!C23</f>
        <v>0</v>
      </c>
      <c r="F1" s="95"/>
      <c r="G1" s="95">
        <f>'Cover page'!G23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120" t="s">
        <v>396</v>
      </c>
      <c r="F2" s="97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9"/>
      <c r="E3" s="121"/>
      <c r="F3" s="121"/>
      <c r="G3" s="104"/>
      <c r="H3" s="50"/>
      <c r="I3" s="105"/>
      <c r="J3" s="106">
        <f t="shared" ref="J3:J34" si="0">IF(B3="",0,IF(C3="",0,IF(C3="Staff Costs", G3*H3*I3,IF(C3="Travel and Accommodation",G3*H3*I3,G3*I3))))</f>
        <v>0</v>
      </c>
      <c r="K3" s="1" t="str">
        <f>CONCATENATE(B3,"-",C3)</f>
        <v>-</v>
      </c>
      <c r="L3" s="1" t="e">
        <f>CONCATENATE(A3,"-",#REF!)</f>
        <v>#REF!</v>
      </c>
    </row>
    <row r="4" spans="1:12" ht="260.10000000000002" customHeight="1" x14ac:dyDescent="0.25">
      <c r="A4" s="107"/>
      <c r="B4" s="100"/>
      <c r="C4" s="108"/>
      <c r="D4" s="109"/>
      <c r="E4" s="121"/>
      <c r="F4" s="121"/>
      <c r="G4" s="110"/>
      <c r="H4" s="50"/>
      <c r="I4" s="111"/>
      <c r="J4" s="106">
        <f t="shared" si="0"/>
        <v>0</v>
      </c>
      <c r="K4" s="1" t="str">
        <f>CONCATENATE(B4,"-",C4)</f>
        <v>-</v>
      </c>
      <c r="L4" s="1" t="e">
        <f>CONCATENATE(A4,"-",#REF!)</f>
        <v>#REF!</v>
      </c>
    </row>
    <row r="5" spans="1:12" ht="260.10000000000002" customHeight="1" x14ac:dyDescent="0.25">
      <c r="A5" s="107"/>
      <c r="B5" s="100"/>
      <c r="C5" s="108"/>
      <c r="D5" s="109"/>
      <c r="E5" s="121"/>
      <c r="F5" s="121"/>
      <c r="G5" s="110"/>
      <c r="H5" s="50">
        <v>3</v>
      </c>
      <c r="I5" s="111"/>
      <c r="J5" s="106">
        <f t="shared" si="0"/>
        <v>0</v>
      </c>
      <c r="K5" s="1" t="str">
        <f t="shared" ref="K5:K68" si="1">CONCATENATE(B5,"-",C5)</f>
        <v>-</v>
      </c>
      <c r="L5" s="1" t="str">
        <f t="shared" ref="L5:L36" si="2">CONCATENATE(A5,"-",D3)</f>
        <v>-</v>
      </c>
    </row>
    <row r="6" spans="1:12" ht="260.10000000000002" customHeight="1" x14ac:dyDescent="0.25">
      <c r="A6" s="107"/>
      <c r="B6" s="100"/>
      <c r="C6" s="108"/>
      <c r="D6" s="109"/>
      <c r="E6" s="121"/>
      <c r="F6" s="121"/>
      <c r="G6" s="110"/>
      <c r="H6" s="50">
        <v>500</v>
      </c>
      <c r="I6" s="111"/>
      <c r="J6" s="106">
        <f t="shared" si="0"/>
        <v>0</v>
      </c>
      <c r="K6" s="1" t="str">
        <f t="shared" si="1"/>
        <v>-</v>
      </c>
      <c r="L6" s="1" t="str">
        <f t="shared" si="2"/>
        <v>-</v>
      </c>
    </row>
    <row r="7" spans="1:12" ht="260.10000000000002" customHeight="1" x14ac:dyDescent="0.25">
      <c r="A7" s="107"/>
      <c r="B7" s="100"/>
      <c r="C7" s="108"/>
      <c r="D7" s="109"/>
      <c r="E7" s="121"/>
      <c r="F7" s="121"/>
      <c r="G7" s="110"/>
      <c r="H7" s="50"/>
      <c r="I7" s="111"/>
      <c r="J7" s="106">
        <f t="shared" si="0"/>
        <v>0</v>
      </c>
      <c r="K7" s="1" t="str">
        <f t="shared" si="1"/>
        <v>-</v>
      </c>
      <c r="L7" s="1" t="str">
        <f t="shared" si="2"/>
        <v>-</v>
      </c>
    </row>
    <row r="8" spans="1:12" ht="260.10000000000002" customHeight="1" x14ac:dyDescent="0.25">
      <c r="A8" s="107"/>
      <c r="B8" s="100"/>
      <c r="C8" s="108"/>
      <c r="D8" s="109"/>
      <c r="E8" s="121"/>
      <c r="F8" s="121"/>
      <c r="G8" s="110"/>
      <c r="H8" s="50"/>
      <c r="I8" s="111"/>
      <c r="J8" s="106">
        <f t="shared" si="0"/>
        <v>0</v>
      </c>
      <c r="K8" s="1" t="str">
        <f t="shared" si="1"/>
        <v>-</v>
      </c>
      <c r="L8" s="1" t="str">
        <f t="shared" si="2"/>
        <v>-</v>
      </c>
    </row>
    <row r="9" spans="1:12" ht="260.10000000000002" customHeight="1" x14ac:dyDescent="0.25">
      <c r="A9" s="107"/>
      <c r="B9" s="100"/>
      <c r="C9" s="108"/>
      <c r="D9" s="109"/>
      <c r="E9" s="121"/>
      <c r="F9" s="121"/>
      <c r="G9" s="110"/>
      <c r="H9" s="50">
        <v>3</v>
      </c>
      <c r="I9" s="111"/>
      <c r="J9" s="106">
        <f t="shared" si="0"/>
        <v>0</v>
      </c>
      <c r="K9" s="1" t="str">
        <f t="shared" si="1"/>
        <v>-</v>
      </c>
      <c r="L9" s="1" t="str">
        <f t="shared" si="2"/>
        <v>-</v>
      </c>
    </row>
    <row r="10" spans="1:12" ht="260.10000000000002" customHeight="1" x14ac:dyDescent="0.25">
      <c r="A10" s="107"/>
      <c r="B10" s="100"/>
      <c r="C10" s="108"/>
      <c r="D10" s="109"/>
      <c r="E10" s="121"/>
      <c r="F10" s="121"/>
      <c r="G10" s="110"/>
      <c r="H10" s="50"/>
      <c r="I10" s="111"/>
      <c r="J10" s="106">
        <f t="shared" si="0"/>
        <v>0</v>
      </c>
      <c r="K10" s="1" t="str">
        <f t="shared" si="1"/>
        <v>-</v>
      </c>
      <c r="L10" s="1" t="str">
        <f t="shared" si="2"/>
        <v>-</v>
      </c>
    </row>
    <row r="11" spans="1:12" ht="260.10000000000002" customHeight="1" x14ac:dyDescent="0.25">
      <c r="A11" s="107"/>
      <c r="B11" s="100"/>
      <c r="C11" s="108"/>
      <c r="D11" s="109"/>
      <c r="E11" s="121"/>
      <c r="F11" s="121"/>
      <c r="G11" s="110"/>
      <c r="H11" s="50"/>
      <c r="I11" s="111"/>
      <c r="J11" s="106">
        <f t="shared" si="0"/>
        <v>0</v>
      </c>
      <c r="K11" s="1" t="str">
        <f t="shared" si="1"/>
        <v>-</v>
      </c>
      <c r="L11" s="1" t="str">
        <f t="shared" si="2"/>
        <v>-</v>
      </c>
    </row>
    <row r="12" spans="1:12" ht="260.10000000000002" customHeight="1" x14ac:dyDescent="0.25">
      <c r="A12" s="107"/>
      <c r="B12" s="100"/>
      <c r="C12" s="108"/>
      <c r="D12" s="109"/>
      <c r="E12" s="121"/>
      <c r="F12" s="121"/>
      <c r="G12" s="110"/>
      <c r="H12" s="50"/>
      <c r="I12" s="111"/>
      <c r="J12" s="106">
        <f t="shared" si="0"/>
        <v>0</v>
      </c>
      <c r="K12" s="1" t="str">
        <f t="shared" si="1"/>
        <v>-</v>
      </c>
      <c r="L12" s="1" t="str">
        <f t="shared" si="2"/>
        <v>-</v>
      </c>
    </row>
    <row r="13" spans="1:12" ht="260.10000000000002" customHeight="1" x14ac:dyDescent="0.25">
      <c r="A13" s="107"/>
      <c r="B13" s="100"/>
      <c r="C13" s="108"/>
      <c r="D13" s="109"/>
      <c r="E13" s="121"/>
      <c r="F13" s="121"/>
      <c r="G13" s="110"/>
      <c r="H13" s="50"/>
      <c r="I13" s="111"/>
      <c r="J13" s="106">
        <f t="shared" si="0"/>
        <v>0</v>
      </c>
      <c r="K13" s="1" t="str">
        <f t="shared" si="1"/>
        <v>-</v>
      </c>
      <c r="L13" s="1" t="str">
        <f t="shared" si="2"/>
        <v>-</v>
      </c>
    </row>
    <row r="14" spans="1:12" ht="260.10000000000002" customHeight="1" x14ac:dyDescent="0.25">
      <c r="A14" s="107"/>
      <c r="B14" s="100"/>
      <c r="C14" s="108"/>
      <c r="D14" s="109"/>
      <c r="E14" s="121"/>
      <c r="F14" s="121"/>
      <c r="G14" s="110"/>
      <c r="H14" s="50"/>
      <c r="I14" s="111"/>
      <c r="J14" s="106">
        <f t="shared" si="0"/>
        <v>0</v>
      </c>
      <c r="K14" s="1" t="str">
        <f t="shared" si="1"/>
        <v>-</v>
      </c>
      <c r="L14" s="1" t="str">
        <f t="shared" si="2"/>
        <v>-</v>
      </c>
    </row>
    <row r="15" spans="1:12" ht="260.10000000000002" customHeight="1" x14ac:dyDescent="0.25">
      <c r="A15" s="107"/>
      <c r="B15" s="100"/>
      <c r="C15" s="108"/>
      <c r="D15" s="109"/>
      <c r="E15" s="121"/>
      <c r="F15" s="121"/>
      <c r="G15" s="110"/>
      <c r="H15" s="50"/>
      <c r="I15" s="111"/>
      <c r="J15" s="106">
        <f t="shared" si="0"/>
        <v>0</v>
      </c>
      <c r="K15" s="1" t="str">
        <f t="shared" si="1"/>
        <v>-</v>
      </c>
      <c r="L15" s="1" t="str">
        <f t="shared" si="2"/>
        <v>-</v>
      </c>
    </row>
    <row r="16" spans="1:12" ht="260.10000000000002" customHeight="1" x14ac:dyDescent="0.25">
      <c r="A16" s="107"/>
      <c r="B16" s="100"/>
      <c r="C16" s="108"/>
      <c r="D16" s="109"/>
      <c r="E16" s="121"/>
      <c r="F16" s="121"/>
      <c r="G16" s="110"/>
      <c r="H16" s="50"/>
      <c r="I16" s="111"/>
      <c r="J16" s="106">
        <f t="shared" si="0"/>
        <v>0</v>
      </c>
      <c r="K16" s="1" t="str">
        <f t="shared" si="1"/>
        <v>-</v>
      </c>
      <c r="L16" s="1" t="str">
        <f t="shared" si="2"/>
        <v>-</v>
      </c>
    </row>
    <row r="17" spans="1:12" ht="260.10000000000002" customHeight="1" x14ac:dyDescent="0.25">
      <c r="A17" s="107"/>
      <c r="B17" s="100"/>
      <c r="C17" s="108"/>
      <c r="D17" s="109"/>
      <c r="E17" s="121"/>
      <c r="F17" s="121"/>
      <c r="G17" s="110"/>
      <c r="H17" s="50"/>
      <c r="I17" s="111"/>
      <c r="J17" s="106">
        <f t="shared" si="0"/>
        <v>0</v>
      </c>
      <c r="K17" s="1" t="str">
        <f t="shared" si="1"/>
        <v>-</v>
      </c>
      <c r="L17" s="1" t="str">
        <f t="shared" si="2"/>
        <v>-</v>
      </c>
    </row>
    <row r="18" spans="1:12" ht="260.10000000000002" customHeight="1" x14ac:dyDescent="0.25">
      <c r="A18" s="112"/>
      <c r="B18" s="100"/>
      <c r="C18" s="113"/>
      <c r="D18" s="109"/>
      <c r="E18" s="121"/>
      <c r="F18" s="121"/>
      <c r="G18" s="115"/>
      <c r="H18" s="50"/>
      <c r="I18" s="116"/>
      <c r="J18" s="106">
        <f t="shared" si="0"/>
        <v>0</v>
      </c>
      <c r="K18" s="1" t="str">
        <f t="shared" si="1"/>
        <v>-</v>
      </c>
      <c r="L18" s="1" t="str">
        <f t="shared" si="2"/>
        <v>-</v>
      </c>
    </row>
    <row r="19" spans="1:12" ht="260.10000000000002" customHeight="1" x14ac:dyDescent="0.25">
      <c r="A19" s="107"/>
      <c r="B19" s="100"/>
      <c r="C19" s="108"/>
      <c r="D19" s="109"/>
      <c r="E19" s="121"/>
      <c r="F19" s="121"/>
      <c r="G19" s="110"/>
      <c r="H19" s="50"/>
      <c r="I19" s="111"/>
      <c r="J19" s="106">
        <f t="shared" si="0"/>
        <v>0</v>
      </c>
      <c r="K19" s="1" t="str">
        <f t="shared" si="1"/>
        <v>-</v>
      </c>
      <c r="L19" s="1" t="str">
        <f t="shared" si="2"/>
        <v>-</v>
      </c>
    </row>
    <row r="20" spans="1:12" ht="260.10000000000002" customHeight="1" x14ac:dyDescent="0.25">
      <c r="A20" s="107"/>
      <c r="B20" s="100"/>
      <c r="C20" s="108"/>
      <c r="D20" s="109"/>
      <c r="E20" s="121"/>
      <c r="F20" s="121"/>
      <c r="G20" s="110"/>
      <c r="H20" s="50"/>
      <c r="I20" s="111"/>
      <c r="J20" s="106">
        <f t="shared" si="0"/>
        <v>0</v>
      </c>
      <c r="K20" s="1" t="str">
        <f t="shared" si="1"/>
        <v>-</v>
      </c>
      <c r="L20" s="1" t="str">
        <f t="shared" si="2"/>
        <v>-</v>
      </c>
    </row>
    <row r="21" spans="1:12" ht="260.10000000000002" customHeight="1" x14ac:dyDescent="0.25">
      <c r="A21" s="107"/>
      <c r="B21" s="100"/>
      <c r="C21" s="108"/>
      <c r="D21" s="109"/>
      <c r="E21" s="121"/>
      <c r="F21" s="121"/>
      <c r="G21" s="110"/>
      <c r="H21" s="50"/>
      <c r="I21" s="111"/>
      <c r="J21" s="106">
        <f t="shared" si="0"/>
        <v>0</v>
      </c>
      <c r="K21" s="1" t="str">
        <f t="shared" si="1"/>
        <v>-</v>
      </c>
      <c r="L21" s="1" t="str">
        <f t="shared" si="2"/>
        <v>-</v>
      </c>
    </row>
    <row r="22" spans="1:12" ht="260.10000000000002" customHeight="1" x14ac:dyDescent="0.25">
      <c r="A22" s="107"/>
      <c r="B22" s="100"/>
      <c r="C22" s="108"/>
      <c r="D22" s="109"/>
      <c r="E22" s="121"/>
      <c r="F22" s="121"/>
      <c r="G22" s="110"/>
      <c r="H22" s="50"/>
      <c r="I22" s="111"/>
      <c r="J22" s="106">
        <f t="shared" si="0"/>
        <v>0</v>
      </c>
      <c r="K22" s="1" t="str">
        <f t="shared" si="1"/>
        <v>-</v>
      </c>
      <c r="L22" s="1" t="str">
        <f t="shared" si="2"/>
        <v>-</v>
      </c>
    </row>
    <row r="23" spans="1:12" ht="260.10000000000002" customHeight="1" x14ac:dyDescent="0.25">
      <c r="A23" s="107"/>
      <c r="B23" s="100"/>
      <c r="C23" s="108"/>
      <c r="D23" s="109"/>
      <c r="E23" s="121"/>
      <c r="F23" s="121"/>
      <c r="G23" s="110"/>
      <c r="H23" s="50"/>
      <c r="I23" s="111"/>
      <c r="J23" s="106">
        <f t="shared" si="0"/>
        <v>0</v>
      </c>
      <c r="K23" s="1" t="str">
        <f t="shared" si="1"/>
        <v>-</v>
      </c>
      <c r="L23" s="1" t="str">
        <f t="shared" si="2"/>
        <v>-</v>
      </c>
    </row>
    <row r="24" spans="1:12" ht="260.10000000000002" customHeight="1" x14ac:dyDescent="0.25">
      <c r="A24" s="107"/>
      <c r="B24" s="100"/>
      <c r="C24" s="108"/>
      <c r="D24" s="109"/>
      <c r="E24" s="121"/>
      <c r="F24" s="121"/>
      <c r="G24" s="110"/>
      <c r="H24" s="50"/>
      <c r="I24" s="111"/>
      <c r="J24" s="106">
        <f t="shared" si="0"/>
        <v>0</v>
      </c>
      <c r="K24" s="1" t="str">
        <f t="shared" si="1"/>
        <v>-</v>
      </c>
      <c r="L24" s="1" t="str">
        <f t="shared" si="2"/>
        <v>-</v>
      </c>
    </row>
    <row r="25" spans="1:12" ht="260.10000000000002" customHeight="1" x14ac:dyDescent="0.25">
      <c r="A25" s="107"/>
      <c r="B25" s="100"/>
      <c r="C25" s="108"/>
      <c r="D25" s="109"/>
      <c r="E25" s="121"/>
      <c r="F25" s="121"/>
      <c r="G25" s="110"/>
      <c r="H25" s="50"/>
      <c r="I25" s="111"/>
      <c r="J25" s="106">
        <f t="shared" si="0"/>
        <v>0</v>
      </c>
      <c r="K25" s="1" t="str">
        <f t="shared" si="1"/>
        <v>-</v>
      </c>
      <c r="L25" s="1" t="str">
        <f t="shared" si="2"/>
        <v>-</v>
      </c>
    </row>
    <row r="26" spans="1:12" ht="260.10000000000002" customHeight="1" x14ac:dyDescent="0.25">
      <c r="A26" s="107"/>
      <c r="B26" s="100"/>
      <c r="C26" s="108"/>
      <c r="D26" s="109"/>
      <c r="E26" s="121"/>
      <c r="F26" s="121"/>
      <c r="G26" s="110"/>
      <c r="H26" s="50"/>
      <c r="I26" s="111"/>
      <c r="J26" s="106">
        <f t="shared" si="0"/>
        <v>0</v>
      </c>
      <c r="K26" s="1" t="str">
        <f t="shared" si="1"/>
        <v>-</v>
      </c>
      <c r="L26" s="1" t="str">
        <f t="shared" si="2"/>
        <v>-</v>
      </c>
    </row>
    <row r="27" spans="1:12" ht="260.10000000000002" customHeight="1" x14ac:dyDescent="0.25">
      <c r="A27" s="107"/>
      <c r="B27" s="100"/>
      <c r="C27" s="108"/>
      <c r="D27" s="109"/>
      <c r="E27" s="121"/>
      <c r="F27" s="121"/>
      <c r="G27" s="110"/>
      <c r="H27" s="50"/>
      <c r="I27" s="111"/>
      <c r="J27" s="106">
        <f t="shared" si="0"/>
        <v>0</v>
      </c>
      <c r="K27" s="1" t="str">
        <f t="shared" si="1"/>
        <v>-</v>
      </c>
      <c r="L27" s="1" t="str">
        <f t="shared" si="2"/>
        <v>-</v>
      </c>
    </row>
    <row r="28" spans="1:12" ht="260.10000000000002" customHeight="1" x14ac:dyDescent="0.25">
      <c r="A28" s="107"/>
      <c r="B28" s="100"/>
      <c r="C28" s="108"/>
      <c r="D28" s="109"/>
      <c r="E28" s="121"/>
      <c r="F28" s="121"/>
      <c r="G28" s="110"/>
      <c r="H28" s="50"/>
      <c r="I28" s="111"/>
      <c r="J28" s="106">
        <f t="shared" si="0"/>
        <v>0</v>
      </c>
      <c r="K28" s="1" t="str">
        <f t="shared" si="1"/>
        <v>-</v>
      </c>
      <c r="L28" s="1" t="str">
        <f t="shared" si="2"/>
        <v>-</v>
      </c>
    </row>
    <row r="29" spans="1:12" ht="260.10000000000002" customHeight="1" x14ac:dyDescent="0.25">
      <c r="A29" s="107"/>
      <c r="B29" s="100"/>
      <c r="C29" s="108"/>
      <c r="D29" s="109"/>
      <c r="E29" s="121"/>
      <c r="F29" s="121"/>
      <c r="G29" s="110"/>
      <c r="H29" s="50"/>
      <c r="I29" s="111"/>
      <c r="J29" s="106">
        <f t="shared" si="0"/>
        <v>0</v>
      </c>
      <c r="K29" s="1" t="str">
        <f t="shared" si="1"/>
        <v>-</v>
      </c>
      <c r="L29" s="1" t="str">
        <f t="shared" si="2"/>
        <v>-</v>
      </c>
    </row>
    <row r="30" spans="1:12" ht="260.10000000000002" customHeight="1" x14ac:dyDescent="0.25">
      <c r="A30" s="107"/>
      <c r="B30" s="100"/>
      <c r="C30" s="108"/>
      <c r="D30" s="109"/>
      <c r="E30" s="121"/>
      <c r="F30" s="121"/>
      <c r="G30" s="110"/>
      <c r="H30" s="50"/>
      <c r="I30" s="111"/>
      <c r="J30" s="106">
        <f t="shared" si="0"/>
        <v>0</v>
      </c>
      <c r="K30" s="1" t="str">
        <f t="shared" si="1"/>
        <v>-</v>
      </c>
      <c r="L30" s="1" t="str">
        <f t="shared" si="2"/>
        <v>-</v>
      </c>
    </row>
    <row r="31" spans="1:12" ht="260.10000000000002" customHeight="1" x14ac:dyDescent="0.25">
      <c r="A31" s="107"/>
      <c r="B31" s="100"/>
      <c r="C31" s="108"/>
      <c r="D31" s="109"/>
      <c r="E31" s="121"/>
      <c r="F31" s="121"/>
      <c r="G31" s="110"/>
      <c r="H31" s="50"/>
      <c r="I31" s="111"/>
      <c r="J31" s="106">
        <f t="shared" si="0"/>
        <v>0</v>
      </c>
      <c r="K31" s="1" t="str">
        <f t="shared" si="1"/>
        <v>-</v>
      </c>
      <c r="L31" s="1" t="str">
        <f t="shared" si="2"/>
        <v>-</v>
      </c>
    </row>
    <row r="32" spans="1:12" ht="260.10000000000002" customHeight="1" x14ac:dyDescent="0.25">
      <c r="A32" s="107"/>
      <c r="B32" s="100"/>
      <c r="C32" s="108"/>
      <c r="D32" s="109"/>
      <c r="E32" s="121"/>
      <c r="F32" s="121"/>
      <c r="G32" s="110"/>
      <c r="H32" s="50"/>
      <c r="I32" s="111"/>
      <c r="J32" s="106">
        <f t="shared" si="0"/>
        <v>0</v>
      </c>
      <c r="K32" s="1" t="str">
        <f t="shared" si="1"/>
        <v>-</v>
      </c>
      <c r="L32" s="1" t="str">
        <f t="shared" si="2"/>
        <v>-</v>
      </c>
    </row>
    <row r="33" spans="1:12" ht="260.10000000000002" customHeight="1" x14ac:dyDescent="0.25">
      <c r="A33" s="107"/>
      <c r="B33" s="100"/>
      <c r="C33" s="108"/>
      <c r="D33" s="109"/>
      <c r="E33" s="121"/>
      <c r="F33" s="121"/>
      <c r="G33" s="110"/>
      <c r="H33" s="50"/>
      <c r="I33" s="111"/>
      <c r="J33" s="106">
        <f t="shared" si="0"/>
        <v>0</v>
      </c>
      <c r="K33" s="1" t="str">
        <f t="shared" si="1"/>
        <v>-</v>
      </c>
      <c r="L33" s="1" t="str">
        <f t="shared" si="2"/>
        <v>-</v>
      </c>
    </row>
    <row r="34" spans="1:12" ht="260.10000000000002" customHeight="1" x14ac:dyDescent="0.25">
      <c r="A34" s="107"/>
      <c r="B34" s="100"/>
      <c r="C34" s="108"/>
      <c r="D34" s="109"/>
      <c r="E34" s="121"/>
      <c r="F34" s="121"/>
      <c r="G34" s="110"/>
      <c r="H34" s="50"/>
      <c r="I34" s="111"/>
      <c r="J34" s="106">
        <f t="shared" si="0"/>
        <v>0</v>
      </c>
      <c r="K34" s="1" t="str">
        <f t="shared" si="1"/>
        <v>-</v>
      </c>
      <c r="L34" s="1" t="str">
        <f t="shared" si="2"/>
        <v>-</v>
      </c>
    </row>
    <row r="35" spans="1:12" ht="260.10000000000002" customHeight="1" x14ac:dyDescent="0.25">
      <c r="A35" s="107"/>
      <c r="B35" s="100"/>
      <c r="C35" s="108"/>
      <c r="D35" s="109"/>
      <c r="E35" s="121"/>
      <c r="F35" s="121"/>
      <c r="G35" s="110"/>
      <c r="H35" s="50"/>
      <c r="I35" s="111"/>
      <c r="J35" s="106">
        <f t="shared" ref="J35:J66" si="3">IF(B35="",0,IF(C35="",0,IF(C35="Staff Costs", G35*H35*I35,IF(C35="Travel and Accommodation",G35*H35*I35,G35*I35))))</f>
        <v>0</v>
      </c>
      <c r="K35" s="1" t="str">
        <f t="shared" si="1"/>
        <v>-</v>
      </c>
      <c r="L35" s="1" t="str">
        <f t="shared" si="2"/>
        <v>-</v>
      </c>
    </row>
    <row r="36" spans="1:12" ht="260.10000000000002" customHeight="1" x14ac:dyDescent="0.25">
      <c r="A36" s="107"/>
      <c r="B36" s="100"/>
      <c r="C36" s="108"/>
      <c r="D36" s="109"/>
      <c r="E36" s="121"/>
      <c r="F36" s="121"/>
      <c r="G36" s="110"/>
      <c r="H36" s="50"/>
      <c r="I36" s="111"/>
      <c r="J36" s="106">
        <f t="shared" si="3"/>
        <v>0</v>
      </c>
      <c r="K36" s="1" t="str">
        <f t="shared" si="1"/>
        <v>-</v>
      </c>
      <c r="L36" s="1" t="str">
        <f t="shared" si="2"/>
        <v>-</v>
      </c>
    </row>
    <row r="37" spans="1:12" ht="260.10000000000002" customHeight="1" x14ac:dyDescent="0.25">
      <c r="A37" s="107"/>
      <c r="B37" s="100"/>
      <c r="C37" s="108"/>
      <c r="D37" s="109"/>
      <c r="E37" s="121"/>
      <c r="F37" s="121"/>
      <c r="G37" s="110"/>
      <c r="H37" s="50"/>
      <c r="I37" s="111"/>
      <c r="J37" s="106">
        <f t="shared" si="3"/>
        <v>0</v>
      </c>
      <c r="K37" s="1" t="str">
        <f t="shared" si="1"/>
        <v>-</v>
      </c>
      <c r="L37" s="1" t="str">
        <f t="shared" ref="L37:L68" si="4">CONCATENATE(A37,"-",D35)</f>
        <v>-</v>
      </c>
    </row>
    <row r="38" spans="1:12" ht="260.10000000000002" customHeight="1" x14ac:dyDescent="0.25">
      <c r="A38" s="107"/>
      <c r="B38" s="100"/>
      <c r="C38" s="108"/>
      <c r="D38" s="109"/>
      <c r="E38" s="121"/>
      <c r="F38" s="121"/>
      <c r="G38" s="110"/>
      <c r="H38" s="50"/>
      <c r="I38" s="111"/>
      <c r="J38" s="106">
        <f t="shared" si="3"/>
        <v>0</v>
      </c>
      <c r="K38" s="1" t="str">
        <f t="shared" si="1"/>
        <v>-</v>
      </c>
      <c r="L38" s="1" t="str">
        <f t="shared" si="4"/>
        <v>-</v>
      </c>
    </row>
    <row r="39" spans="1:12" ht="260.10000000000002" customHeight="1" x14ac:dyDescent="0.25">
      <c r="A39" s="107"/>
      <c r="B39" s="100"/>
      <c r="C39" s="108"/>
      <c r="D39" s="109"/>
      <c r="E39" s="121"/>
      <c r="F39" s="121"/>
      <c r="G39" s="110"/>
      <c r="H39" s="50"/>
      <c r="I39" s="111"/>
      <c r="J39" s="106">
        <f t="shared" si="3"/>
        <v>0</v>
      </c>
      <c r="K39" s="1" t="str">
        <f t="shared" si="1"/>
        <v>-</v>
      </c>
      <c r="L39" s="1" t="str">
        <f t="shared" si="4"/>
        <v>-</v>
      </c>
    </row>
    <row r="40" spans="1:12" ht="260.10000000000002" customHeight="1" x14ac:dyDescent="0.25">
      <c r="A40" s="107"/>
      <c r="B40" s="100"/>
      <c r="C40" s="108"/>
      <c r="D40" s="109"/>
      <c r="E40" s="121"/>
      <c r="F40" s="121"/>
      <c r="G40" s="110"/>
      <c r="H40" s="50"/>
      <c r="I40" s="111"/>
      <c r="J40" s="106">
        <f t="shared" si="3"/>
        <v>0</v>
      </c>
      <c r="K40" s="1" t="str">
        <f t="shared" si="1"/>
        <v>-</v>
      </c>
      <c r="L40" s="1" t="str">
        <f t="shared" si="4"/>
        <v>-</v>
      </c>
    </row>
    <row r="41" spans="1:12" ht="260.10000000000002" customHeight="1" x14ac:dyDescent="0.25">
      <c r="A41" s="107"/>
      <c r="B41" s="100"/>
      <c r="C41" s="108"/>
      <c r="D41" s="109"/>
      <c r="E41" s="121"/>
      <c r="F41" s="121"/>
      <c r="G41" s="110"/>
      <c r="H41" s="50"/>
      <c r="I41" s="111"/>
      <c r="J41" s="106">
        <f t="shared" si="3"/>
        <v>0</v>
      </c>
      <c r="K41" s="1" t="str">
        <f t="shared" si="1"/>
        <v>-</v>
      </c>
      <c r="L41" s="1" t="str">
        <f t="shared" si="4"/>
        <v>-</v>
      </c>
    </row>
    <row r="42" spans="1:12" ht="260.10000000000002" customHeight="1" x14ac:dyDescent="0.25">
      <c r="A42" s="107"/>
      <c r="B42" s="100"/>
      <c r="C42" s="108"/>
      <c r="D42" s="109"/>
      <c r="E42" s="121"/>
      <c r="F42" s="121"/>
      <c r="G42" s="110"/>
      <c r="H42" s="50"/>
      <c r="I42" s="111"/>
      <c r="J42" s="106">
        <f t="shared" si="3"/>
        <v>0</v>
      </c>
      <c r="K42" s="1" t="str">
        <f t="shared" si="1"/>
        <v>-</v>
      </c>
      <c r="L42" s="1" t="str">
        <f t="shared" si="4"/>
        <v>-</v>
      </c>
    </row>
    <row r="43" spans="1:12" ht="260.10000000000002" customHeight="1" x14ac:dyDescent="0.25">
      <c r="A43" s="107"/>
      <c r="B43" s="100"/>
      <c r="C43" s="108"/>
      <c r="D43" s="109"/>
      <c r="E43" s="121"/>
      <c r="F43" s="121"/>
      <c r="G43" s="110"/>
      <c r="H43" s="50"/>
      <c r="I43" s="111"/>
      <c r="J43" s="106">
        <f t="shared" si="3"/>
        <v>0</v>
      </c>
      <c r="K43" s="1" t="str">
        <f t="shared" si="1"/>
        <v>-</v>
      </c>
      <c r="L43" s="1" t="str">
        <f t="shared" si="4"/>
        <v>-</v>
      </c>
    </row>
    <row r="44" spans="1:12" ht="260.10000000000002" customHeight="1" x14ac:dyDescent="0.25">
      <c r="A44" s="107"/>
      <c r="B44" s="100"/>
      <c r="C44" s="108"/>
      <c r="D44" s="109"/>
      <c r="E44" s="121"/>
      <c r="F44" s="121"/>
      <c r="G44" s="110"/>
      <c r="H44" s="50"/>
      <c r="I44" s="111"/>
      <c r="J44" s="106">
        <f t="shared" si="3"/>
        <v>0</v>
      </c>
      <c r="K44" s="1" t="str">
        <f t="shared" si="1"/>
        <v>-</v>
      </c>
      <c r="L44" s="1" t="str">
        <f t="shared" si="4"/>
        <v>-</v>
      </c>
    </row>
    <row r="45" spans="1:12" ht="260.10000000000002" customHeight="1" x14ac:dyDescent="0.25">
      <c r="A45" s="107"/>
      <c r="B45" s="100"/>
      <c r="C45" s="108"/>
      <c r="D45" s="109"/>
      <c r="E45" s="121"/>
      <c r="F45" s="121"/>
      <c r="G45" s="110"/>
      <c r="H45" s="50"/>
      <c r="I45" s="111"/>
      <c r="J45" s="106">
        <f t="shared" si="3"/>
        <v>0</v>
      </c>
      <c r="K45" s="1" t="str">
        <f t="shared" si="1"/>
        <v>-</v>
      </c>
      <c r="L45" s="1" t="str">
        <f t="shared" si="4"/>
        <v>-</v>
      </c>
    </row>
    <row r="46" spans="1:12" ht="260.10000000000002" customHeight="1" x14ac:dyDescent="0.25">
      <c r="A46" s="107"/>
      <c r="B46" s="100"/>
      <c r="C46" s="108"/>
      <c r="D46" s="109"/>
      <c r="E46" s="121"/>
      <c r="F46" s="121"/>
      <c r="G46" s="110"/>
      <c r="H46" s="50"/>
      <c r="I46" s="111"/>
      <c r="J46" s="106">
        <f t="shared" si="3"/>
        <v>0</v>
      </c>
      <c r="K46" s="1" t="str">
        <f t="shared" si="1"/>
        <v>-</v>
      </c>
      <c r="L46" s="1" t="str">
        <f t="shared" si="4"/>
        <v>-</v>
      </c>
    </row>
    <row r="47" spans="1:12" ht="260.10000000000002" customHeight="1" x14ac:dyDescent="0.25">
      <c r="A47" s="107"/>
      <c r="B47" s="100"/>
      <c r="C47" s="108"/>
      <c r="D47" s="109"/>
      <c r="E47" s="121"/>
      <c r="F47" s="121"/>
      <c r="G47" s="110"/>
      <c r="H47" s="50"/>
      <c r="I47" s="111"/>
      <c r="J47" s="106">
        <f t="shared" si="3"/>
        <v>0</v>
      </c>
      <c r="K47" s="1" t="str">
        <f t="shared" si="1"/>
        <v>-</v>
      </c>
      <c r="L47" s="1" t="str">
        <f t="shared" si="4"/>
        <v>-</v>
      </c>
    </row>
    <row r="48" spans="1:12" ht="260.10000000000002" customHeight="1" x14ac:dyDescent="0.25">
      <c r="A48" s="107"/>
      <c r="B48" s="100"/>
      <c r="C48" s="108"/>
      <c r="D48" s="109"/>
      <c r="E48" s="121"/>
      <c r="F48" s="121"/>
      <c r="G48" s="110"/>
      <c r="H48" s="50"/>
      <c r="I48" s="111"/>
      <c r="J48" s="106">
        <f t="shared" si="3"/>
        <v>0</v>
      </c>
      <c r="K48" s="1" t="str">
        <f t="shared" si="1"/>
        <v>-</v>
      </c>
      <c r="L48" s="1" t="str">
        <f t="shared" si="4"/>
        <v>-</v>
      </c>
    </row>
    <row r="49" spans="1:12" ht="260.10000000000002" customHeight="1" x14ac:dyDescent="0.25">
      <c r="A49" s="107"/>
      <c r="B49" s="100"/>
      <c r="C49" s="108"/>
      <c r="D49" s="109"/>
      <c r="E49" s="121"/>
      <c r="F49" s="121"/>
      <c r="G49" s="110"/>
      <c r="H49" s="50"/>
      <c r="I49" s="111"/>
      <c r="J49" s="106">
        <f t="shared" si="3"/>
        <v>0</v>
      </c>
      <c r="K49" s="1" t="str">
        <f t="shared" si="1"/>
        <v>-</v>
      </c>
      <c r="L49" s="1" t="str">
        <f t="shared" si="4"/>
        <v>-</v>
      </c>
    </row>
    <row r="50" spans="1:12" ht="260.10000000000002" customHeight="1" x14ac:dyDescent="0.25">
      <c r="A50" s="107"/>
      <c r="B50" s="100"/>
      <c r="C50" s="108"/>
      <c r="D50" s="109"/>
      <c r="E50" s="121"/>
      <c r="F50" s="121"/>
      <c r="G50" s="110"/>
      <c r="H50" s="50"/>
      <c r="I50" s="111"/>
      <c r="J50" s="106">
        <f t="shared" si="3"/>
        <v>0</v>
      </c>
      <c r="K50" s="1" t="str">
        <f t="shared" si="1"/>
        <v>-</v>
      </c>
      <c r="L50" s="1" t="str">
        <f t="shared" si="4"/>
        <v>-</v>
      </c>
    </row>
    <row r="51" spans="1:12" ht="260.10000000000002" customHeight="1" x14ac:dyDescent="0.25">
      <c r="A51" s="107"/>
      <c r="B51" s="100"/>
      <c r="C51" s="108"/>
      <c r="D51" s="109"/>
      <c r="E51" s="121"/>
      <c r="F51" s="121"/>
      <c r="G51" s="110"/>
      <c r="H51" s="50"/>
      <c r="I51" s="111"/>
      <c r="J51" s="106">
        <f t="shared" si="3"/>
        <v>0</v>
      </c>
      <c r="K51" s="1" t="str">
        <f t="shared" si="1"/>
        <v>-</v>
      </c>
      <c r="L51" s="1" t="str">
        <f t="shared" si="4"/>
        <v>-</v>
      </c>
    </row>
    <row r="52" spans="1:12" ht="260.10000000000002" customHeight="1" x14ac:dyDescent="0.25">
      <c r="A52" s="107"/>
      <c r="B52" s="100"/>
      <c r="C52" s="108"/>
      <c r="D52" s="109"/>
      <c r="E52" s="121"/>
      <c r="F52" s="121"/>
      <c r="G52" s="110"/>
      <c r="H52" s="50"/>
      <c r="I52" s="111"/>
      <c r="J52" s="106">
        <f t="shared" si="3"/>
        <v>0</v>
      </c>
      <c r="K52" s="1" t="str">
        <f t="shared" si="1"/>
        <v>-</v>
      </c>
      <c r="L52" s="1" t="str">
        <f t="shared" si="4"/>
        <v>-</v>
      </c>
    </row>
    <row r="53" spans="1:12" ht="260.10000000000002" customHeight="1" x14ac:dyDescent="0.25">
      <c r="A53" s="107"/>
      <c r="B53" s="100"/>
      <c r="C53" s="108"/>
      <c r="D53" s="109"/>
      <c r="E53" s="121"/>
      <c r="F53" s="121"/>
      <c r="G53" s="110"/>
      <c r="H53" s="50"/>
      <c r="I53" s="111"/>
      <c r="J53" s="106">
        <f t="shared" si="3"/>
        <v>0</v>
      </c>
      <c r="K53" s="1" t="str">
        <f t="shared" si="1"/>
        <v>-</v>
      </c>
      <c r="L53" s="1" t="str">
        <f t="shared" si="4"/>
        <v>-</v>
      </c>
    </row>
    <row r="54" spans="1:12" ht="260.10000000000002" customHeight="1" x14ac:dyDescent="0.25">
      <c r="A54" s="107"/>
      <c r="B54" s="100"/>
      <c r="C54" s="108"/>
      <c r="D54" s="109"/>
      <c r="E54" s="121"/>
      <c r="F54" s="121"/>
      <c r="G54" s="110"/>
      <c r="H54" s="50"/>
      <c r="I54" s="111"/>
      <c r="J54" s="106">
        <f t="shared" si="3"/>
        <v>0</v>
      </c>
      <c r="K54" s="1" t="str">
        <f t="shared" si="1"/>
        <v>-</v>
      </c>
      <c r="L54" s="1" t="str">
        <f t="shared" si="4"/>
        <v>-</v>
      </c>
    </row>
    <row r="55" spans="1:12" ht="260.10000000000002" customHeight="1" x14ac:dyDescent="0.25">
      <c r="A55" s="107"/>
      <c r="B55" s="100"/>
      <c r="C55" s="108"/>
      <c r="D55" s="109"/>
      <c r="E55" s="121"/>
      <c r="F55" s="121"/>
      <c r="G55" s="110"/>
      <c r="H55" s="50"/>
      <c r="I55" s="111"/>
      <c r="J55" s="106">
        <f t="shared" si="3"/>
        <v>0</v>
      </c>
      <c r="K55" s="1" t="str">
        <f t="shared" si="1"/>
        <v>-</v>
      </c>
      <c r="L55" s="1" t="str">
        <f t="shared" si="4"/>
        <v>-</v>
      </c>
    </row>
    <row r="56" spans="1:12" ht="260.10000000000002" customHeight="1" x14ac:dyDescent="0.25">
      <c r="A56" s="107"/>
      <c r="B56" s="100"/>
      <c r="C56" s="108"/>
      <c r="D56" s="109"/>
      <c r="E56" s="121"/>
      <c r="F56" s="121"/>
      <c r="G56" s="110"/>
      <c r="H56" s="50"/>
      <c r="I56" s="111"/>
      <c r="J56" s="106">
        <f t="shared" si="3"/>
        <v>0</v>
      </c>
      <c r="K56" s="1" t="str">
        <f t="shared" si="1"/>
        <v>-</v>
      </c>
      <c r="L56" s="1" t="str">
        <f t="shared" si="4"/>
        <v>-</v>
      </c>
    </row>
    <row r="57" spans="1:12" ht="260.10000000000002" customHeight="1" x14ac:dyDescent="0.25">
      <c r="A57" s="107"/>
      <c r="B57" s="100"/>
      <c r="C57" s="108"/>
      <c r="D57" s="109"/>
      <c r="E57" s="121"/>
      <c r="F57" s="121"/>
      <c r="G57" s="110"/>
      <c r="H57" s="50"/>
      <c r="I57" s="111"/>
      <c r="J57" s="106">
        <f t="shared" si="3"/>
        <v>0</v>
      </c>
      <c r="K57" s="1" t="str">
        <f t="shared" si="1"/>
        <v>-</v>
      </c>
      <c r="L57" s="1" t="str">
        <f t="shared" si="4"/>
        <v>-</v>
      </c>
    </row>
    <row r="58" spans="1:12" ht="260.10000000000002" customHeight="1" x14ac:dyDescent="0.25">
      <c r="A58" s="107"/>
      <c r="B58" s="100"/>
      <c r="C58" s="108"/>
      <c r="D58" s="109"/>
      <c r="E58" s="121"/>
      <c r="F58" s="121"/>
      <c r="G58" s="110"/>
      <c r="H58" s="50"/>
      <c r="I58" s="111"/>
      <c r="J58" s="106">
        <f t="shared" si="3"/>
        <v>0</v>
      </c>
      <c r="K58" s="1" t="str">
        <f t="shared" si="1"/>
        <v>-</v>
      </c>
      <c r="L58" s="1" t="str">
        <f t="shared" si="4"/>
        <v>-</v>
      </c>
    </row>
    <row r="59" spans="1:12" ht="260.10000000000002" customHeight="1" x14ac:dyDescent="0.25">
      <c r="A59" s="107"/>
      <c r="B59" s="100"/>
      <c r="C59" s="108"/>
      <c r="D59" s="109"/>
      <c r="E59" s="121"/>
      <c r="F59" s="121"/>
      <c r="G59" s="110"/>
      <c r="H59" s="50"/>
      <c r="I59" s="111"/>
      <c r="J59" s="106">
        <f t="shared" si="3"/>
        <v>0</v>
      </c>
      <c r="K59" s="1" t="str">
        <f t="shared" si="1"/>
        <v>-</v>
      </c>
      <c r="L59" s="1" t="str">
        <f t="shared" si="4"/>
        <v>-</v>
      </c>
    </row>
    <row r="60" spans="1:12" ht="260.10000000000002" customHeight="1" x14ac:dyDescent="0.25">
      <c r="A60" s="107"/>
      <c r="B60" s="100"/>
      <c r="C60" s="108"/>
      <c r="D60" s="109"/>
      <c r="E60" s="121"/>
      <c r="F60" s="121"/>
      <c r="G60" s="110"/>
      <c r="H60" s="50"/>
      <c r="I60" s="111"/>
      <c r="J60" s="106">
        <f t="shared" si="3"/>
        <v>0</v>
      </c>
      <c r="K60" s="1" t="str">
        <f t="shared" si="1"/>
        <v>-</v>
      </c>
      <c r="L60" s="1" t="str">
        <f t="shared" si="4"/>
        <v>-</v>
      </c>
    </row>
    <row r="61" spans="1:12" ht="260.10000000000002" customHeight="1" x14ac:dyDescent="0.25">
      <c r="A61" s="107"/>
      <c r="B61" s="100"/>
      <c r="C61" s="108"/>
      <c r="D61" s="109"/>
      <c r="E61" s="121"/>
      <c r="F61" s="121"/>
      <c r="G61" s="110"/>
      <c r="H61" s="50"/>
      <c r="I61" s="111"/>
      <c r="J61" s="106">
        <f t="shared" si="3"/>
        <v>0</v>
      </c>
      <c r="K61" s="1" t="str">
        <f t="shared" si="1"/>
        <v>-</v>
      </c>
      <c r="L61" s="1" t="str">
        <f t="shared" si="4"/>
        <v>-</v>
      </c>
    </row>
    <row r="62" spans="1:12" ht="260.10000000000002" customHeight="1" x14ac:dyDescent="0.25">
      <c r="A62" s="107"/>
      <c r="B62" s="100"/>
      <c r="C62" s="108"/>
      <c r="D62" s="109"/>
      <c r="E62" s="121"/>
      <c r="F62" s="121"/>
      <c r="G62" s="110"/>
      <c r="H62" s="50"/>
      <c r="I62" s="111"/>
      <c r="J62" s="106">
        <f t="shared" si="3"/>
        <v>0</v>
      </c>
      <c r="K62" s="1" t="str">
        <f t="shared" si="1"/>
        <v>-</v>
      </c>
      <c r="L62" s="1" t="str">
        <f t="shared" si="4"/>
        <v>-</v>
      </c>
    </row>
    <row r="63" spans="1:12" ht="260.10000000000002" customHeight="1" x14ac:dyDescent="0.25">
      <c r="A63" s="107"/>
      <c r="B63" s="100"/>
      <c r="C63" s="108"/>
      <c r="D63" s="109"/>
      <c r="E63" s="121"/>
      <c r="F63" s="121"/>
      <c r="G63" s="110"/>
      <c r="H63" s="50"/>
      <c r="I63" s="111"/>
      <c r="J63" s="106">
        <f t="shared" si="3"/>
        <v>0</v>
      </c>
      <c r="K63" s="1" t="str">
        <f t="shared" si="1"/>
        <v>-</v>
      </c>
      <c r="L63" s="1" t="str">
        <f t="shared" si="4"/>
        <v>-</v>
      </c>
    </row>
    <row r="64" spans="1:12" ht="260.10000000000002" customHeight="1" x14ac:dyDescent="0.25">
      <c r="A64" s="107"/>
      <c r="B64" s="100"/>
      <c r="C64" s="108"/>
      <c r="D64" s="109"/>
      <c r="E64" s="121"/>
      <c r="F64" s="121"/>
      <c r="G64" s="110"/>
      <c r="H64" s="50"/>
      <c r="I64" s="111"/>
      <c r="J64" s="106">
        <f t="shared" si="3"/>
        <v>0</v>
      </c>
      <c r="K64" s="1" t="str">
        <f t="shared" si="1"/>
        <v>-</v>
      </c>
      <c r="L64" s="1" t="str">
        <f t="shared" si="4"/>
        <v>-</v>
      </c>
    </row>
    <row r="65" spans="1:12" ht="260.10000000000002" customHeight="1" x14ac:dyDescent="0.25">
      <c r="A65" s="107"/>
      <c r="B65" s="100"/>
      <c r="C65" s="108"/>
      <c r="D65" s="109"/>
      <c r="E65" s="121"/>
      <c r="F65" s="121"/>
      <c r="G65" s="110"/>
      <c r="H65" s="50"/>
      <c r="I65" s="111"/>
      <c r="J65" s="106">
        <f t="shared" si="3"/>
        <v>0</v>
      </c>
      <c r="K65" s="1" t="str">
        <f t="shared" si="1"/>
        <v>-</v>
      </c>
      <c r="L65" s="1" t="str">
        <f t="shared" si="4"/>
        <v>-</v>
      </c>
    </row>
    <row r="66" spans="1:12" ht="260.10000000000002" customHeight="1" x14ac:dyDescent="0.25">
      <c r="A66" s="107"/>
      <c r="B66" s="100"/>
      <c r="C66" s="108"/>
      <c r="D66" s="109"/>
      <c r="E66" s="121"/>
      <c r="F66" s="121"/>
      <c r="G66" s="110"/>
      <c r="H66" s="50"/>
      <c r="I66" s="111"/>
      <c r="J66" s="106">
        <f t="shared" si="3"/>
        <v>0</v>
      </c>
      <c r="K66" s="1" t="str">
        <f t="shared" si="1"/>
        <v>-</v>
      </c>
      <c r="L66" s="1" t="str">
        <f t="shared" si="4"/>
        <v>-</v>
      </c>
    </row>
    <row r="67" spans="1:12" ht="260.10000000000002" customHeight="1" x14ac:dyDescent="0.25">
      <c r="A67" s="107"/>
      <c r="B67" s="100"/>
      <c r="C67" s="108"/>
      <c r="D67" s="109"/>
      <c r="E67" s="121"/>
      <c r="F67" s="121"/>
      <c r="G67" s="110"/>
      <c r="H67" s="50"/>
      <c r="I67" s="111"/>
      <c r="J67" s="106">
        <f t="shared" ref="J67:J98" si="5">IF(B67="",0,IF(C67="",0,IF(C67="Staff Costs", G67*H67*I67,IF(C67="Travel and Accommodation",G67*H67*I67,G67*I67))))</f>
        <v>0</v>
      </c>
      <c r="K67" s="1" t="str">
        <f t="shared" si="1"/>
        <v>-</v>
      </c>
      <c r="L67" s="1" t="str">
        <f t="shared" si="4"/>
        <v>-</v>
      </c>
    </row>
    <row r="68" spans="1:12" ht="260.10000000000002" customHeight="1" x14ac:dyDescent="0.25">
      <c r="A68" s="107"/>
      <c r="B68" s="100"/>
      <c r="C68" s="108"/>
      <c r="D68" s="109"/>
      <c r="E68" s="121"/>
      <c r="F68" s="121"/>
      <c r="G68" s="110"/>
      <c r="H68" s="50"/>
      <c r="I68" s="111"/>
      <c r="J68" s="106">
        <f t="shared" si="5"/>
        <v>0</v>
      </c>
      <c r="K68" s="1" t="str">
        <f t="shared" si="1"/>
        <v>-</v>
      </c>
      <c r="L68" s="1" t="str">
        <f t="shared" si="4"/>
        <v>-</v>
      </c>
    </row>
    <row r="69" spans="1:12" ht="260.10000000000002" customHeight="1" x14ac:dyDescent="0.25">
      <c r="A69" s="107"/>
      <c r="B69" s="100"/>
      <c r="C69" s="108"/>
      <c r="D69" s="109"/>
      <c r="E69" s="121"/>
      <c r="F69" s="121"/>
      <c r="G69" s="110"/>
      <c r="H69" s="50"/>
      <c r="I69" s="111"/>
      <c r="J69" s="106">
        <f t="shared" si="5"/>
        <v>0</v>
      </c>
      <c r="K69" s="1" t="str">
        <f t="shared" ref="K69:K132" si="6">CONCATENATE(B69,"-",C69)</f>
        <v>-</v>
      </c>
      <c r="L69" s="1" t="str">
        <f t="shared" ref="L69:L100" si="7">CONCATENATE(A69,"-",D67)</f>
        <v>-</v>
      </c>
    </row>
    <row r="70" spans="1:12" ht="260.10000000000002" customHeight="1" x14ac:dyDescent="0.25">
      <c r="A70" s="107"/>
      <c r="B70" s="100"/>
      <c r="C70" s="108"/>
      <c r="D70" s="109"/>
      <c r="E70" s="121"/>
      <c r="F70" s="121"/>
      <c r="G70" s="110"/>
      <c r="H70" s="50"/>
      <c r="I70" s="111"/>
      <c r="J70" s="106">
        <f t="shared" si="5"/>
        <v>0</v>
      </c>
      <c r="K70" s="1" t="str">
        <f t="shared" si="6"/>
        <v>-</v>
      </c>
      <c r="L70" s="1" t="str">
        <f t="shared" si="7"/>
        <v>-</v>
      </c>
    </row>
    <row r="71" spans="1:12" ht="260.10000000000002" customHeight="1" x14ac:dyDescent="0.25">
      <c r="A71" s="107"/>
      <c r="B71" s="100"/>
      <c r="C71" s="108"/>
      <c r="D71" s="109"/>
      <c r="E71" s="121"/>
      <c r="F71" s="121"/>
      <c r="G71" s="110"/>
      <c r="H71" s="50"/>
      <c r="I71" s="111"/>
      <c r="J71" s="106">
        <f t="shared" si="5"/>
        <v>0</v>
      </c>
      <c r="K71" s="1" t="str">
        <f t="shared" si="6"/>
        <v>-</v>
      </c>
      <c r="L71" s="1" t="str">
        <f t="shared" si="7"/>
        <v>-</v>
      </c>
    </row>
    <row r="72" spans="1:12" ht="260.10000000000002" customHeight="1" x14ac:dyDescent="0.25">
      <c r="A72" s="107"/>
      <c r="B72" s="100"/>
      <c r="C72" s="108"/>
      <c r="D72" s="109"/>
      <c r="E72" s="121"/>
      <c r="F72" s="121"/>
      <c r="G72" s="110"/>
      <c r="H72" s="50"/>
      <c r="I72" s="111"/>
      <c r="J72" s="106">
        <f t="shared" si="5"/>
        <v>0</v>
      </c>
      <c r="K72" s="1" t="str">
        <f t="shared" si="6"/>
        <v>-</v>
      </c>
      <c r="L72" s="1" t="str">
        <f t="shared" si="7"/>
        <v>-</v>
      </c>
    </row>
    <row r="73" spans="1:12" ht="260.10000000000002" customHeight="1" x14ac:dyDescent="0.25">
      <c r="A73" s="107"/>
      <c r="B73" s="100"/>
      <c r="C73" s="108"/>
      <c r="D73" s="109"/>
      <c r="E73" s="121"/>
      <c r="F73" s="121"/>
      <c r="G73" s="110"/>
      <c r="H73" s="50"/>
      <c r="I73" s="111"/>
      <c r="J73" s="106">
        <f t="shared" si="5"/>
        <v>0</v>
      </c>
      <c r="K73" s="1" t="str">
        <f t="shared" si="6"/>
        <v>-</v>
      </c>
      <c r="L73" s="1" t="str">
        <f t="shared" si="7"/>
        <v>-</v>
      </c>
    </row>
    <row r="74" spans="1:12" ht="260.10000000000002" customHeight="1" x14ac:dyDescent="0.25">
      <c r="A74" s="107"/>
      <c r="B74" s="100"/>
      <c r="C74" s="108"/>
      <c r="D74" s="109"/>
      <c r="E74" s="121"/>
      <c r="F74" s="121"/>
      <c r="G74" s="110"/>
      <c r="H74" s="50"/>
      <c r="I74" s="111"/>
      <c r="J74" s="106">
        <f t="shared" si="5"/>
        <v>0</v>
      </c>
      <c r="K74" s="1" t="str">
        <f t="shared" si="6"/>
        <v>-</v>
      </c>
      <c r="L74" s="1" t="str">
        <f t="shared" si="7"/>
        <v>-</v>
      </c>
    </row>
    <row r="75" spans="1:12" ht="260.10000000000002" customHeight="1" x14ac:dyDescent="0.25">
      <c r="A75" s="107"/>
      <c r="B75" s="100"/>
      <c r="C75" s="108"/>
      <c r="D75" s="109"/>
      <c r="E75" s="121"/>
      <c r="F75" s="121"/>
      <c r="G75" s="110"/>
      <c r="H75" s="50"/>
      <c r="I75" s="111"/>
      <c r="J75" s="106">
        <f t="shared" si="5"/>
        <v>0</v>
      </c>
      <c r="K75" s="1" t="str">
        <f t="shared" si="6"/>
        <v>-</v>
      </c>
      <c r="L75" s="1" t="str">
        <f t="shared" si="7"/>
        <v>-</v>
      </c>
    </row>
    <row r="76" spans="1:12" ht="260.10000000000002" customHeight="1" x14ac:dyDescent="0.25">
      <c r="A76" s="107"/>
      <c r="B76" s="100"/>
      <c r="C76" s="108"/>
      <c r="D76" s="109"/>
      <c r="E76" s="121"/>
      <c r="F76" s="121"/>
      <c r="G76" s="110"/>
      <c r="H76" s="50"/>
      <c r="I76" s="111"/>
      <c r="J76" s="106">
        <f t="shared" si="5"/>
        <v>0</v>
      </c>
      <c r="K76" s="1" t="str">
        <f t="shared" si="6"/>
        <v>-</v>
      </c>
      <c r="L76" s="1" t="str">
        <f t="shared" si="7"/>
        <v>-</v>
      </c>
    </row>
    <row r="77" spans="1:12" ht="260.10000000000002" customHeight="1" x14ac:dyDescent="0.25">
      <c r="A77" s="107"/>
      <c r="B77" s="100"/>
      <c r="C77" s="108"/>
      <c r="D77" s="109"/>
      <c r="E77" s="121"/>
      <c r="F77" s="121"/>
      <c r="G77" s="110"/>
      <c r="H77" s="50"/>
      <c r="I77" s="111"/>
      <c r="J77" s="106">
        <f t="shared" si="5"/>
        <v>0</v>
      </c>
      <c r="K77" s="1" t="str">
        <f t="shared" si="6"/>
        <v>-</v>
      </c>
      <c r="L77" s="1" t="str">
        <f t="shared" si="7"/>
        <v>-</v>
      </c>
    </row>
    <row r="78" spans="1:12" ht="260.10000000000002" customHeight="1" x14ac:dyDescent="0.25">
      <c r="A78" s="107"/>
      <c r="B78" s="100"/>
      <c r="C78" s="108"/>
      <c r="D78" s="109"/>
      <c r="E78" s="121"/>
      <c r="F78" s="121"/>
      <c r="G78" s="110"/>
      <c r="H78" s="50"/>
      <c r="I78" s="111"/>
      <c r="J78" s="106">
        <f t="shared" si="5"/>
        <v>0</v>
      </c>
      <c r="K78" s="1" t="str">
        <f t="shared" si="6"/>
        <v>-</v>
      </c>
      <c r="L78" s="1" t="str">
        <f t="shared" si="7"/>
        <v>-</v>
      </c>
    </row>
    <row r="79" spans="1:12" ht="260.10000000000002" customHeight="1" x14ac:dyDescent="0.25">
      <c r="A79" s="107"/>
      <c r="B79" s="100"/>
      <c r="C79" s="108"/>
      <c r="D79" s="109"/>
      <c r="E79" s="121"/>
      <c r="F79" s="121"/>
      <c r="G79" s="110"/>
      <c r="H79" s="50"/>
      <c r="I79" s="111"/>
      <c r="J79" s="106">
        <f t="shared" si="5"/>
        <v>0</v>
      </c>
      <c r="K79" s="1" t="str">
        <f t="shared" si="6"/>
        <v>-</v>
      </c>
      <c r="L79" s="1" t="str">
        <f t="shared" si="7"/>
        <v>-</v>
      </c>
    </row>
    <row r="80" spans="1:12" ht="260.10000000000002" customHeight="1" x14ac:dyDescent="0.25">
      <c r="A80" s="107"/>
      <c r="B80" s="100"/>
      <c r="C80" s="108"/>
      <c r="D80" s="109"/>
      <c r="E80" s="121"/>
      <c r="F80" s="121"/>
      <c r="G80" s="110"/>
      <c r="H80" s="50"/>
      <c r="I80" s="111"/>
      <c r="J80" s="106">
        <f t="shared" si="5"/>
        <v>0</v>
      </c>
      <c r="K80" s="1" t="str">
        <f t="shared" si="6"/>
        <v>-</v>
      </c>
      <c r="L80" s="1" t="str">
        <f t="shared" si="7"/>
        <v>-</v>
      </c>
    </row>
    <row r="81" spans="1:12" ht="260.10000000000002" customHeight="1" x14ac:dyDescent="0.25">
      <c r="A81" s="107"/>
      <c r="B81" s="100"/>
      <c r="C81" s="108"/>
      <c r="D81" s="109"/>
      <c r="E81" s="121"/>
      <c r="F81" s="121"/>
      <c r="G81" s="110"/>
      <c r="H81" s="50"/>
      <c r="I81" s="111"/>
      <c r="J81" s="106">
        <f t="shared" si="5"/>
        <v>0</v>
      </c>
      <c r="K81" s="1" t="str">
        <f t="shared" si="6"/>
        <v>-</v>
      </c>
      <c r="L81" s="1" t="str">
        <f t="shared" si="7"/>
        <v>-</v>
      </c>
    </row>
    <row r="82" spans="1:12" ht="260.10000000000002" customHeight="1" x14ac:dyDescent="0.25">
      <c r="A82" s="107"/>
      <c r="B82" s="100"/>
      <c r="C82" s="108"/>
      <c r="D82" s="109"/>
      <c r="E82" s="121"/>
      <c r="F82" s="121"/>
      <c r="G82" s="110"/>
      <c r="H82" s="50"/>
      <c r="I82" s="111"/>
      <c r="J82" s="106">
        <f t="shared" si="5"/>
        <v>0</v>
      </c>
      <c r="K82" s="1" t="str">
        <f t="shared" si="6"/>
        <v>-</v>
      </c>
      <c r="L82" s="1" t="str">
        <f t="shared" si="7"/>
        <v>-</v>
      </c>
    </row>
    <row r="83" spans="1:12" ht="260.10000000000002" customHeight="1" x14ac:dyDescent="0.25">
      <c r="A83" s="107"/>
      <c r="B83" s="100"/>
      <c r="C83" s="108"/>
      <c r="D83" s="109"/>
      <c r="E83" s="121"/>
      <c r="F83" s="121"/>
      <c r="G83" s="110"/>
      <c r="H83" s="50"/>
      <c r="I83" s="111"/>
      <c r="J83" s="106">
        <f t="shared" si="5"/>
        <v>0</v>
      </c>
      <c r="K83" s="1" t="str">
        <f t="shared" si="6"/>
        <v>-</v>
      </c>
      <c r="L83" s="1" t="str">
        <f t="shared" si="7"/>
        <v>-</v>
      </c>
    </row>
    <row r="84" spans="1:12" ht="260.10000000000002" customHeight="1" x14ac:dyDescent="0.25">
      <c r="A84" s="107"/>
      <c r="B84" s="100"/>
      <c r="C84" s="108"/>
      <c r="D84" s="109"/>
      <c r="E84" s="121"/>
      <c r="F84" s="121"/>
      <c r="G84" s="110"/>
      <c r="H84" s="50"/>
      <c r="I84" s="111"/>
      <c r="J84" s="106">
        <f t="shared" si="5"/>
        <v>0</v>
      </c>
      <c r="K84" s="1" t="str">
        <f t="shared" si="6"/>
        <v>-</v>
      </c>
      <c r="L84" s="1" t="str">
        <f t="shared" si="7"/>
        <v>-</v>
      </c>
    </row>
    <row r="85" spans="1:12" ht="260.10000000000002" customHeight="1" x14ac:dyDescent="0.25">
      <c r="A85" s="107"/>
      <c r="B85" s="100"/>
      <c r="C85" s="108"/>
      <c r="D85" s="109"/>
      <c r="E85" s="121"/>
      <c r="F85" s="121"/>
      <c r="G85" s="110"/>
      <c r="H85" s="50"/>
      <c r="I85" s="111"/>
      <c r="J85" s="106">
        <f t="shared" si="5"/>
        <v>0</v>
      </c>
      <c r="K85" s="1" t="str">
        <f t="shared" si="6"/>
        <v>-</v>
      </c>
      <c r="L85" s="1" t="str">
        <f t="shared" si="7"/>
        <v>-</v>
      </c>
    </row>
    <row r="86" spans="1:12" ht="260.10000000000002" customHeight="1" x14ac:dyDescent="0.25">
      <c r="A86" s="107"/>
      <c r="B86" s="100"/>
      <c r="C86" s="108"/>
      <c r="D86" s="109"/>
      <c r="E86" s="121"/>
      <c r="F86" s="121"/>
      <c r="G86" s="110"/>
      <c r="H86" s="50"/>
      <c r="I86" s="111"/>
      <c r="J86" s="106">
        <f t="shared" si="5"/>
        <v>0</v>
      </c>
      <c r="K86" s="1" t="str">
        <f t="shared" si="6"/>
        <v>-</v>
      </c>
      <c r="L86" s="1" t="str">
        <f t="shared" si="7"/>
        <v>-</v>
      </c>
    </row>
    <row r="87" spans="1:12" ht="260.10000000000002" customHeight="1" x14ac:dyDescent="0.25">
      <c r="A87" s="107"/>
      <c r="B87" s="100"/>
      <c r="C87" s="108"/>
      <c r="D87" s="109"/>
      <c r="E87" s="121"/>
      <c r="F87" s="121"/>
      <c r="G87" s="110"/>
      <c r="H87" s="50"/>
      <c r="I87" s="111"/>
      <c r="J87" s="106">
        <f t="shared" si="5"/>
        <v>0</v>
      </c>
      <c r="K87" s="1" t="str">
        <f t="shared" si="6"/>
        <v>-</v>
      </c>
      <c r="L87" s="1" t="str">
        <f t="shared" si="7"/>
        <v>-</v>
      </c>
    </row>
    <row r="88" spans="1:12" ht="260.10000000000002" customHeight="1" x14ac:dyDescent="0.25">
      <c r="A88" s="107"/>
      <c r="B88" s="100"/>
      <c r="C88" s="108"/>
      <c r="D88" s="109"/>
      <c r="E88" s="121"/>
      <c r="F88" s="121"/>
      <c r="G88" s="110"/>
      <c r="H88" s="50"/>
      <c r="I88" s="111"/>
      <c r="J88" s="106">
        <f t="shared" si="5"/>
        <v>0</v>
      </c>
      <c r="K88" s="1" t="str">
        <f t="shared" si="6"/>
        <v>-</v>
      </c>
      <c r="L88" s="1" t="str">
        <f t="shared" si="7"/>
        <v>-</v>
      </c>
    </row>
    <row r="89" spans="1:12" ht="260.10000000000002" customHeight="1" x14ac:dyDescent="0.25">
      <c r="A89" s="107"/>
      <c r="B89" s="100"/>
      <c r="C89" s="108"/>
      <c r="D89" s="109"/>
      <c r="E89" s="121"/>
      <c r="F89" s="121"/>
      <c r="G89" s="110"/>
      <c r="H89" s="50"/>
      <c r="I89" s="111"/>
      <c r="J89" s="106">
        <f t="shared" si="5"/>
        <v>0</v>
      </c>
      <c r="K89" s="1" t="str">
        <f t="shared" si="6"/>
        <v>-</v>
      </c>
      <c r="L89" s="1" t="str">
        <f t="shared" si="7"/>
        <v>-</v>
      </c>
    </row>
    <row r="90" spans="1:12" ht="260.10000000000002" customHeight="1" x14ac:dyDescent="0.25">
      <c r="A90" s="107"/>
      <c r="B90" s="100"/>
      <c r="C90" s="108"/>
      <c r="D90" s="109"/>
      <c r="E90" s="121"/>
      <c r="F90" s="121"/>
      <c r="G90" s="110"/>
      <c r="H90" s="50"/>
      <c r="I90" s="111"/>
      <c r="J90" s="106">
        <f t="shared" si="5"/>
        <v>0</v>
      </c>
      <c r="K90" s="1" t="str">
        <f t="shared" si="6"/>
        <v>-</v>
      </c>
      <c r="L90" s="1" t="str">
        <f t="shared" si="7"/>
        <v>-</v>
      </c>
    </row>
    <row r="91" spans="1:12" ht="260.10000000000002" customHeight="1" x14ac:dyDescent="0.25">
      <c r="A91" s="107"/>
      <c r="B91" s="100"/>
      <c r="C91" s="108"/>
      <c r="D91" s="109"/>
      <c r="E91" s="121"/>
      <c r="F91" s="121"/>
      <c r="G91" s="110"/>
      <c r="H91" s="50"/>
      <c r="I91" s="111"/>
      <c r="J91" s="106">
        <f t="shared" si="5"/>
        <v>0</v>
      </c>
      <c r="K91" s="1" t="str">
        <f t="shared" si="6"/>
        <v>-</v>
      </c>
      <c r="L91" s="1" t="str">
        <f t="shared" si="7"/>
        <v>-</v>
      </c>
    </row>
    <row r="92" spans="1:12" ht="260.10000000000002" customHeight="1" x14ac:dyDescent="0.25">
      <c r="A92" s="107"/>
      <c r="B92" s="100"/>
      <c r="C92" s="108"/>
      <c r="D92" s="109"/>
      <c r="E92" s="121"/>
      <c r="F92" s="121"/>
      <c r="G92" s="110"/>
      <c r="H92" s="50"/>
      <c r="I92" s="111"/>
      <c r="J92" s="106">
        <f t="shared" si="5"/>
        <v>0</v>
      </c>
      <c r="K92" s="1" t="str">
        <f t="shared" si="6"/>
        <v>-</v>
      </c>
      <c r="L92" s="1" t="str">
        <f t="shared" si="7"/>
        <v>-</v>
      </c>
    </row>
    <row r="93" spans="1:12" ht="260.10000000000002" customHeight="1" x14ac:dyDescent="0.25">
      <c r="A93" s="107"/>
      <c r="B93" s="100"/>
      <c r="C93" s="108"/>
      <c r="D93" s="109"/>
      <c r="E93" s="121"/>
      <c r="F93" s="121"/>
      <c r="G93" s="110"/>
      <c r="H93" s="50"/>
      <c r="I93" s="111"/>
      <c r="J93" s="106">
        <f t="shared" si="5"/>
        <v>0</v>
      </c>
      <c r="K93" s="1" t="str">
        <f t="shared" si="6"/>
        <v>-</v>
      </c>
      <c r="L93" s="1" t="str">
        <f t="shared" si="7"/>
        <v>-</v>
      </c>
    </row>
    <row r="94" spans="1:12" ht="260.10000000000002" customHeight="1" x14ac:dyDescent="0.25">
      <c r="A94" s="107"/>
      <c r="B94" s="100"/>
      <c r="C94" s="108"/>
      <c r="D94" s="109"/>
      <c r="E94" s="121"/>
      <c r="F94" s="121"/>
      <c r="G94" s="110"/>
      <c r="H94" s="50"/>
      <c r="I94" s="111"/>
      <c r="J94" s="106">
        <f t="shared" si="5"/>
        <v>0</v>
      </c>
      <c r="K94" s="1" t="str">
        <f t="shared" si="6"/>
        <v>-</v>
      </c>
      <c r="L94" s="1" t="str">
        <f t="shared" si="7"/>
        <v>-</v>
      </c>
    </row>
    <row r="95" spans="1:12" ht="260.10000000000002" customHeight="1" x14ac:dyDescent="0.25">
      <c r="A95" s="107"/>
      <c r="B95" s="100"/>
      <c r="C95" s="108"/>
      <c r="D95" s="109"/>
      <c r="E95" s="121"/>
      <c r="F95" s="121"/>
      <c r="G95" s="110"/>
      <c r="H95" s="50"/>
      <c r="I95" s="111"/>
      <c r="J95" s="106">
        <f t="shared" si="5"/>
        <v>0</v>
      </c>
      <c r="K95" s="1" t="str">
        <f t="shared" si="6"/>
        <v>-</v>
      </c>
      <c r="L95" s="1" t="str">
        <f t="shared" si="7"/>
        <v>-</v>
      </c>
    </row>
    <row r="96" spans="1:12" ht="260.10000000000002" customHeight="1" x14ac:dyDescent="0.25">
      <c r="A96" s="107"/>
      <c r="B96" s="100"/>
      <c r="C96" s="108"/>
      <c r="D96" s="109"/>
      <c r="E96" s="121"/>
      <c r="F96" s="121"/>
      <c r="G96" s="110"/>
      <c r="H96" s="50"/>
      <c r="I96" s="111"/>
      <c r="J96" s="106">
        <f t="shared" si="5"/>
        <v>0</v>
      </c>
      <c r="K96" s="1" t="str">
        <f t="shared" si="6"/>
        <v>-</v>
      </c>
      <c r="L96" s="1" t="str">
        <f t="shared" si="7"/>
        <v>-</v>
      </c>
    </row>
    <row r="97" spans="1:12" ht="260.10000000000002" customHeight="1" x14ac:dyDescent="0.25">
      <c r="A97" s="107"/>
      <c r="B97" s="100"/>
      <c r="C97" s="108"/>
      <c r="D97" s="109"/>
      <c r="E97" s="121"/>
      <c r="F97" s="121"/>
      <c r="G97" s="110"/>
      <c r="H97" s="50"/>
      <c r="I97" s="111"/>
      <c r="J97" s="106">
        <f t="shared" si="5"/>
        <v>0</v>
      </c>
      <c r="K97" s="1" t="str">
        <f t="shared" si="6"/>
        <v>-</v>
      </c>
      <c r="L97" s="1" t="str">
        <f t="shared" si="7"/>
        <v>-</v>
      </c>
    </row>
    <row r="98" spans="1:12" ht="260.10000000000002" customHeight="1" x14ac:dyDescent="0.25">
      <c r="A98" s="107"/>
      <c r="B98" s="100"/>
      <c r="C98" s="108"/>
      <c r="D98" s="109"/>
      <c r="E98" s="121"/>
      <c r="F98" s="121"/>
      <c r="G98" s="110"/>
      <c r="H98" s="50"/>
      <c r="I98" s="111"/>
      <c r="J98" s="106">
        <f t="shared" si="5"/>
        <v>0</v>
      </c>
      <c r="K98" s="1" t="str">
        <f t="shared" si="6"/>
        <v>-</v>
      </c>
      <c r="L98" s="1" t="str">
        <f t="shared" si="7"/>
        <v>-</v>
      </c>
    </row>
    <row r="99" spans="1:12" ht="260.10000000000002" customHeight="1" x14ac:dyDescent="0.25">
      <c r="A99" s="107"/>
      <c r="B99" s="100"/>
      <c r="C99" s="108"/>
      <c r="D99" s="109"/>
      <c r="E99" s="121"/>
      <c r="F99" s="121"/>
      <c r="G99" s="110"/>
      <c r="H99" s="50"/>
      <c r="I99" s="111"/>
      <c r="J99" s="106">
        <f t="shared" ref="J99:J130" si="8">IF(B99="",0,IF(C99="",0,IF(C99="Staff Costs", G99*H99*I99,IF(C99="Travel and Accommodation",G99*H99*I99,G99*I99))))</f>
        <v>0</v>
      </c>
      <c r="K99" s="1" t="str">
        <f t="shared" si="6"/>
        <v>-</v>
      </c>
      <c r="L99" s="1" t="str">
        <f t="shared" si="7"/>
        <v>-</v>
      </c>
    </row>
    <row r="100" spans="1:12" ht="260.10000000000002" customHeight="1" x14ac:dyDescent="0.25">
      <c r="A100" s="107"/>
      <c r="B100" s="100"/>
      <c r="C100" s="108"/>
      <c r="D100" s="109"/>
      <c r="E100" s="121"/>
      <c r="F100" s="121"/>
      <c r="G100" s="110"/>
      <c r="H100" s="50"/>
      <c r="I100" s="111"/>
      <c r="J100" s="106">
        <f t="shared" si="8"/>
        <v>0</v>
      </c>
      <c r="K100" s="1" t="str">
        <f t="shared" si="6"/>
        <v>-</v>
      </c>
      <c r="L100" s="1" t="str">
        <f t="shared" si="7"/>
        <v>-</v>
      </c>
    </row>
    <row r="101" spans="1:12" ht="260.10000000000002" customHeight="1" x14ac:dyDescent="0.25">
      <c r="A101" s="107"/>
      <c r="B101" s="100"/>
      <c r="C101" s="108"/>
      <c r="D101" s="109"/>
      <c r="E101" s="121"/>
      <c r="F101" s="121"/>
      <c r="G101" s="110"/>
      <c r="H101" s="50"/>
      <c r="I101" s="111"/>
      <c r="J101" s="106">
        <f t="shared" si="8"/>
        <v>0</v>
      </c>
      <c r="K101" s="1" t="str">
        <f t="shared" si="6"/>
        <v>-</v>
      </c>
      <c r="L101" s="1" t="str">
        <f t="shared" ref="L101:L132" si="9">CONCATENATE(A101,"-",D99)</f>
        <v>-</v>
      </c>
    </row>
    <row r="102" spans="1:12" ht="260.10000000000002" customHeight="1" x14ac:dyDescent="0.25">
      <c r="A102" s="107"/>
      <c r="B102" s="100"/>
      <c r="C102" s="108"/>
      <c r="D102" s="109"/>
      <c r="E102" s="121"/>
      <c r="F102" s="121"/>
      <c r="G102" s="110"/>
      <c r="H102" s="50"/>
      <c r="I102" s="111"/>
      <c r="J102" s="106">
        <f t="shared" si="8"/>
        <v>0</v>
      </c>
      <c r="K102" s="1" t="str">
        <f t="shared" si="6"/>
        <v>-</v>
      </c>
      <c r="L102" s="1" t="str">
        <f t="shared" si="9"/>
        <v>-</v>
      </c>
    </row>
    <row r="103" spans="1:12" ht="260.10000000000002" customHeight="1" x14ac:dyDescent="0.25">
      <c r="A103" s="107"/>
      <c r="B103" s="100"/>
      <c r="C103" s="108"/>
      <c r="D103" s="109"/>
      <c r="E103" s="121"/>
      <c r="F103" s="121"/>
      <c r="G103" s="110"/>
      <c r="H103" s="50"/>
      <c r="I103" s="111"/>
      <c r="J103" s="106">
        <f t="shared" si="8"/>
        <v>0</v>
      </c>
      <c r="K103" s="1" t="str">
        <f t="shared" si="6"/>
        <v>-</v>
      </c>
      <c r="L103" s="1" t="str">
        <f t="shared" si="9"/>
        <v>-</v>
      </c>
    </row>
    <row r="104" spans="1:12" ht="260.10000000000002" customHeight="1" x14ac:dyDescent="0.25">
      <c r="A104" s="107"/>
      <c r="B104" s="100"/>
      <c r="C104" s="108"/>
      <c r="D104" s="109"/>
      <c r="E104" s="121"/>
      <c r="F104" s="121"/>
      <c r="G104" s="110"/>
      <c r="H104" s="50"/>
      <c r="I104" s="111"/>
      <c r="J104" s="106">
        <f t="shared" si="8"/>
        <v>0</v>
      </c>
      <c r="K104" s="1" t="str">
        <f t="shared" si="6"/>
        <v>-</v>
      </c>
      <c r="L104" s="1" t="str">
        <f t="shared" si="9"/>
        <v>-</v>
      </c>
    </row>
    <row r="105" spans="1:12" ht="260.10000000000002" customHeight="1" x14ac:dyDescent="0.25">
      <c r="A105" s="107"/>
      <c r="B105" s="100"/>
      <c r="C105" s="108"/>
      <c r="D105" s="109"/>
      <c r="E105" s="121"/>
      <c r="F105" s="121"/>
      <c r="G105" s="110"/>
      <c r="H105" s="50"/>
      <c r="I105" s="111"/>
      <c r="J105" s="106">
        <f t="shared" si="8"/>
        <v>0</v>
      </c>
      <c r="K105" s="1" t="str">
        <f t="shared" si="6"/>
        <v>-</v>
      </c>
      <c r="L105" s="1" t="str">
        <f t="shared" si="9"/>
        <v>-</v>
      </c>
    </row>
    <row r="106" spans="1:12" ht="260.10000000000002" customHeight="1" x14ac:dyDescent="0.25">
      <c r="A106" s="107"/>
      <c r="B106" s="100"/>
      <c r="C106" s="108"/>
      <c r="D106" s="109"/>
      <c r="E106" s="121"/>
      <c r="F106" s="121"/>
      <c r="G106" s="110"/>
      <c r="H106" s="50"/>
      <c r="I106" s="111"/>
      <c r="J106" s="106">
        <f t="shared" si="8"/>
        <v>0</v>
      </c>
      <c r="K106" s="1" t="str">
        <f t="shared" si="6"/>
        <v>-</v>
      </c>
      <c r="L106" s="1" t="str">
        <f t="shared" si="9"/>
        <v>-</v>
      </c>
    </row>
    <row r="107" spans="1:12" ht="260.10000000000002" customHeight="1" x14ac:dyDescent="0.25">
      <c r="A107" s="107"/>
      <c r="B107" s="100"/>
      <c r="C107" s="108"/>
      <c r="D107" s="109"/>
      <c r="E107" s="121"/>
      <c r="F107" s="121"/>
      <c r="G107" s="110"/>
      <c r="H107" s="50"/>
      <c r="I107" s="111"/>
      <c r="J107" s="106">
        <f t="shared" si="8"/>
        <v>0</v>
      </c>
      <c r="K107" s="1" t="str">
        <f t="shared" si="6"/>
        <v>-</v>
      </c>
      <c r="L107" s="1" t="str">
        <f t="shared" si="9"/>
        <v>-</v>
      </c>
    </row>
    <row r="108" spans="1:12" ht="260.10000000000002" customHeight="1" x14ac:dyDescent="0.25">
      <c r="A108" s="107"/>
      <c r="B108" s="100"/>
      <c r="C108" s="108"/>
      <c r="D108" s="109"/>
      <c r="E108" s="121"/>
      <c r="F108" s="121"/>
      <c r="G108" s="110"/>
      <c r="H108" s="50"/>
      <c r="I108" s="111"/>
      <c r="J108" s="106">
        <f t="shared" si="8"/>
        <v>0</v>
      </c>
      <c r="K108" s="1" t="str">
        <f t="shared" si="6"/>
        <v>-</v>
      </c>
      <c r="L108" s="1" t="str">
        <f t="shared" si="9"/>
        <v>-</v>
      </c>
    </row>
    <row r="109" spans="1:12" ht="260.10000000000002" customHeight="1" x14ac:dyDescent="0.25">
      <c r="A109" s="107"/>
      <c r="B109" s="100"/>
      <c r="C109" s="108"/>
      <c r="D109" s="109"/>
      <c r="E109" s="121"/>
      <c r="F109" s="121"/>
      <c r="G109" s="110"/>
      <c r="H109" s="50"/>
      <c r="I109" s="111"/>
      <c r="J109" s="106">
        <f t="shared" si="8"/>
        <v>0</v>
      </c>
      <c r="K109" s="1" t="str">
        <f t="shared" si="6"/>
        <v>-</v>
      </c>
      <c r="L109" s="1" t="str">
        <f t="shared" si="9"/>
        <v>-</v>
      </c>
    </row>
    <row r="110" spans="1:12" ht="260.10000000000002" customHeight="1" x14ac:dyDescent="0.25">
      <c r="A110" s="107"/>
      <c r="B110" s="100"/>
      <c r="C110" s="108"/>
      <c r="D110" s="109"/>
      <c r="E110" s="121"/>
      <c r="F110" s="121"/>
      <c r="G110" s="110"/>
      <c r="H110" s="50"/>
      <c r="I110" s="111"/>
      <c r="J110" s="106">
        <f t="shared" si="8"/>
        <v>0</v>
      </c>
      <c r="K110" s="1" t="str">
        <f t="shared" si="6"/>
        <v>-</v>
      </c>
      <c r="L110" s="1" t="str">
        <f t="shared" si="9"/>
        <v>-</v>
      </c>
    </row>
    <row r="111" spans="1:12" ht="260.10000000000002" customHeight="1" x14ac:dyDescent="0.25">
      <c r="A111" s="107"/>
      <c r="B111" s="100"/>
      <c r="C111" s="108"/>
      <c r="D111" s="109"/>
      <c r="E111" s="121"/>
      <c r="F111" s="121"/>
      <c r="G111" s="110"/>
      <c r="H111" s="50"/>
      <c r="I111" s="111"/>
      <c r="J111" s="106">
        <f t="shared" si="8"/>
        <v>0</v>
      </c>
      <c r="K111" s="1" t="str">
        <f t="shared" si="6"/>
        <v>-</v>
      </c>
      <c r="L111" s="1" t="str">
        <f t="shared" si="9"/>
        <v>-</v>
      </c>
    </row>
    <row r="112" spans="1:12" ht="260.10000000000002" customHeight="1" x14ac:dyDescent="0.25">
      <c r="A112" s="107"/>
      <c r="B112" s="100"/>
      <c r="C112" s="108"/>
      <c r="D112" s="109"/>
      <c r="E112" s="121"/>
      <c r="F112" s="121"/>
      <c r="G112" s="110"/>
      <c r="H112" s="50"/>
      <c r="I112" s="111"/>
      <c r="J112" s="106">
        <f t="shared" si="8"/>
        <v>0</v>
      </c>
      <c r="K112" s="1" t="str">
        <f t="shared" si="6"/>
        <v>-</v>
      </c>
      <c r="L112" s="1" t="str">
        <f t="shared" si="9"/>
        <v>-</v>
      </c>
    </row>
    <row r="113" spans="1:12" ht="260.10000000000002" customHeight="1" x14ac:dyDescent="0.25">
      <c r="A113" s="107"/>
      <c r="B113" s="100"/>
      <c r="C113" s="108"/>
      <c r="D113" s="109"/>
      <c r="E113" s="121"/>
      <c r="F113" s="121"/>
      <c r="G113" s="110"/>
      <c r="H113" s="50"/>
      <c r="I113" s="111"/>
      <c r="J113" s="106">
        <f t="shared" si="8"/>
        <v>0</v>
      </c>
      <c r="K113" s="1" t="str">
        <f t="shared" si="6"/>
        <v>-</v>
      </c>
      <c r="L113" s="1" t="str">
        <f t="shared" si="9"/>
        <v>-</v>
      </c>
    </row>
    <row r="114" spans="1:12" ht="260.10000000000002" customHeight="1" x14ac:dyDescent="0.25">
      <c r="A114" s="107"/>
      <c r="B114" s="100"/>
      <c r="C114" s="108"/>
      <c r="D114" s="109"/>
      <c r="E114" s="121"/>
      <c r="F114" s="121"/>
      <c r="G114" s="110"/>
      <c r="H114" s="50"/>
      <c r="I114" s="111"/>
      <c r="J114" s="106">
        <f t="shared" si="8"/>
        <v>0</v>
      </c>
      <c r="K114" s="1" t="str">
        <f t="shared" si="6"/>
        <v>-</v>
      </c>
      <c r="L114" s="1" t="str">
        <f t="shared" si="9"/>
        <v>-</v>
      </c>
    </row>
    <row r="115" spans="1:12" ht="260.10000000000002" customHeight="1" x14ac:dyDescent="0.25">
      <c r="A115" s="107"/>
      <c r="B115" s="100"/>
      <c r="C115" s="108"/>
      <c r="D115" s="109"/>
      <c r="E115" s="121"/>
      <c r="F115" s="121"/>
      <c r="G115" s="110"/>
      <c r="H115" s="50"/>
      <c r="I115" s="111"/>
      <c r="J115" s="106">
        <f t="shared" si="8"/>
        <v>0</v>
      </c>
      <c r="K115" s="1" t="str">
        <f t="shared" si="6"/>
        <v>-</v>
      </c>
      <c r="L115" s="1" t="str">
        <f t="shared" si="9"/>
        <v>-</v>
      </c>
    </row>
    <row r="116" spans="1:12" ht="260.10000000000002" customHeight="1" x14ac:dyDescent="0.25">
      <c r="A116" s="107"/>
      <c r="B116" s="100"/>
      <c r="C116" s="108"/>
      <c r="D116" s="109"/>
      <c r="E116" s="121"/>
      <c r="F116" s="121"/>
      <c r="G116" s="110"/>
      <c r="H116" s="50"/>
      <c r="I116" s="111"/>
      <c r="J116" s="106">
        <f t="shared" si="8"/>
        <v>0</v>
      </c>
      <c r="K116" s="1" t="str">
        <f t="shared" si="6"/>
        <v>-</v>
      </c>
      <c r="L116" s="1" t="str">
        <f t="shared" si="9"/>
        <v>-</v>
      </c>
    </row>
    <row r="117" spans="1:12" ht="260.10000000000002" customHeight="1" x14ac:dyDescent="0.25">
      <c r="A117" s="107"/>
      <c r="B117" s="100"/>
      <c r="C117" s="108"/>
      <c r="D117" s="109"/>
      <c r="E117" s="121"/>
      <c r="F117" s="121"/>
      <c r="G117" s="110"/>
      <c r="H117" s="50"/>
      <c r="I117" s="111"/>
      <c r="J117" s="106">
        <f t="shared" si="8"/>
        <v>0</v>
      </c>
      <c r="K117" s="1" t="str">
        <f t="shared" si="6"/>
        <v>-</v>
      </c>
      <c r="L117" s="1" t="str">
        <f t="shared" si="9"/>
        <v>-</v>
      </c>
    </row>
    <row r="118" spans="1:12" ht="260.10000000000002" customHeight="1" x14ac:dyDescent="0.25">
      <c r="A118" s="107"/>
      <c r="B118" s="100"/>
      <c r="C118" s="108"/>
      <c r="D118" s="109"/>
      <c r="E118" s="121"/>
      <c r="F118" s="121"/>
      <c r="G118" s="110"/>
      <c r="H118" s="50"/>
      <c r="I118" s="111"/>
      <c r="J118" s="106">
        <f t="shared" si="8"/>
        <v>0</v>
      </c>
      <c r="K118" s="1" t="str">
        <f t="shared" si="6"/>
        <v>-</v>
      </c>
      <c r="L118" s="1" t="str">
        <f t="shared" si="9"/>
        <v>-</v>
      </c>
    </row>
    <row r="119" spans="1:12" ht="260.10000000000002" customHeight="1" x14ac:dyDescent="0.25">
      <c r="A119" s="107"/>
      <c r="B119" s="100"/>
      <c r="C119" s="108"/>
      <c r="D119" s="109"/>
      <c r="E119" s="121"/>
      <c r="F119" s="121"/>
      <c r="G119" s="110"/>
      <c r="H119" s="50"/>
      <c r="I119" s="111"/>
      <c r="J119" s="106">
        <f t="shared" si="8"/>
        <v>0</v>
      </c>
      <c r="K119" s="1" t="str">
        <f t="shared" si="6"/>
        <v>-</v>
      </c>
      <c r="L119" s="1" t="str">
        <f t="shared" si="9"/>
        <v>-</v>
      </c>
    </row>
    <row r="120" spans="1:12" ht="260.10000000000002" customHeight="1" x14ac:dyDescent="0.25">
      <c r="A120" s="107"/>
      <c r="B120" s="100"/>
      <c r="C120" s="108"/>
      <c r="D120" s="109"/>
      <c r="E120" s="121"/>
      <c r="F120" s="121"/>
      <c r="G120" s="110"/>
      <c r="H120" s="50"/>
      <c r="I120" s="111"/>
      <c r="J120" s="106">
        <f t="shared" si="8"/>
        <v>0</v>
      </c>
      <c r="K120" s="1" t="str">
        <f t="shared" si="6"/>
        <v>-</v>
      </c>
      <c r="L120" s="1" t="str">
        <f t="shared" si="9"/>
        <v>-</v>
      </c>
    </row>
    <row r="121" spans="1:12" ht="260.10000000000002" customHeight="1" x14ac:dyDescent="0.25">
      <c r="A121" s="107"/>
      <c r="B121" s="100"/>
      <c r="C121" s="108"/>
      <c r="D121" s="109"/>
      <c r="E121" s="121"/>
      <c r="F121" s="121"/>
      <c r="G121" s="110"/>
      <c r="H121" s="50"/>
      <c r="I121" s="111"/>
      <c r="J121" s="106">
        <f t="shared" si="8"/>
        <v>0</v>
      </c>
      <c r="K121" s="1" t="str">
        <f t="shared" si="6"/>
        <v>-</v>
      </c>
      <c r="L121" s="1" t="str">
        <f t="shared" si="9"/>
        <v>-</v>
      </c>
    </row>
    <row r="122" spans="1:12" ht="260.10000000000002" customHeight="1" x14ac:dyDescent="0.25">
      <c r="A122" s="107"/>
      <c r="B122" s="100"/>
      <c r="C122" s="108"/>
      <c r="D122" s="109"/>
      <c r="E122" s="121"/>
      <c r="F122" s="121"/>
      <c r="G122" s="110"/>
      <c r="H122" s="50"/>
      <c r="I122" s="111"/>
      <c r="J122" s="106">
        <f t="shared" si="8"/>
        <v>0</v>
      </c>
      <c r="K122" s="1" t="str">
        <f t="shared" si="6"/>
        <v>-</v>
      </c>
      <c r="L122" s="1" t="str">
        <f t="shared" si="9"/>
        <v>-</v>
      </c>
    </row>
    <row r="123" spans="1:12" ht="260.10000000000002" customHeight="1" x14ac:dyDescent="0.25">
      <c r="A123" s="107"/>
      <c r="B123" s="100"/>
      <c r="C123" s="108"/>
      <c r="D123" s="109"/>
      <c r="E123" s="121"/>
      <c r="F123" s="121"/>
      <c r="G123" s="110"/>
      <c r="H123" s="50"/>
      <c r="I123" s="111"/>
      <c r="J123" s="106">
        <f t="shared" si="8"/>
        <v>0</v>
      </c>
      <c r="K123" s="1" t="str">
        <f t="shared" si="6"/>
        <v>-</v>
      </c>
      <c r="L123" s="1" t="str">
        <f t="shared" si="9"/>
        <v>-</v>
      </c>
    </row>
    <row r="124" spans="1:12" ht="260.10000000000002" customHeight="1" x14ac:dyDescent="0.25">
      <c r="A124" s="107"/>
      <c r="B124" s="100"/>
      <c r="C124" s="108"/>
      <c r="D124" s="109"/>
      <c r="E124" s="121"/>
      <c r="F124" s="121"/>
      <c r="G124" s="110"/>
      <c r="H124" s="50"/>
      <c r="I124" s="111"/>
      <c r="J124" s="106">
        <f t="shared" si="8"/>
        <v>0</v>
      </c>
      <c r="K124" s="1" t="str">
        <f t="shared" si="6"/>
        <v>-</v>
      </c>
      <c r="L124" s="1" t="str">
        <f t="shared" si="9"/>
        <v>-</v>
      </c>
    </row>
    <row r="125" spans="1:12" ht="260.10000000000002" customHeight="1" x14ac:dyDescent="0.25">
      <c r="A125" s="107"/>
      <c r="B125" s="100"/>
      <c r="C125" s="108"/>
      <c r="D125" s="109"/>
      <c r="E125" s="121"/>
      <c r="F125" s="121"/>
      <c r="G125" s="110"/>
      <c r="H125" s="50"/>
      <c r="I125" s="111"/>
      <c r="J125" s="106">
        <f t="shared" si="8"/>
        <v>0</v>
      </c>
      <c r="K125" s="1" t="str">
        <f t="shared" si="6"/>
        <v>-</v>
      </c>
      <c r="L125" s="1" t="str">
        <f t="shared" si="9"/>
        <v>-</v>
      </c>
    </row>
    <row r="126" spans="1:12" ht="260.10000000000002" customHeight="1" x14ac:dyDescent="0.25">
      <c r="A126" s="107"/>
      <c r="B126" s="100"/>
      <c r="C126" s="108"/>
      <c r="D126" s="109"/>
      <c r="E126" s="121"/>
      <c r="F126" s="121"/>
      <c r="G126" s="110"/>
      <c r="H126" s="50"/>
      <c r="I126" s="111"/>
      <c r="J126" s="106">
        <f t="shared" si="8"/>
        <v>0</v>
      </c>
      <c r="K126" s="1" t="str">
        <f t="shared" si="6"/>
        <v>-</v>
      </c>
      <c r="L126" s="1" t="str">
        <f t="shared" si="9"/>
        <v>-</v>
      </c>
    </row>
    <row r="127" spans="1:12" ht="260.10000000000002" customHeight="1" x14ac:dyDescent="0.25">
      <c r="A127" s="107"/>
      <c r="B127" s="100"/>
      <c r="C127" s="108"/>
      <c r="D127" s="109"/>
      <c r="E127" s="121"/>
      <c r="F127" s="121"/>
      <c r="G127" s="110"/>
      <c r="H127" s="50"/>
      <c r="I127" s="111"/>
      <c r="J127" s="106">
        <f t="shared" si="8"/>
        <v>0</v>
      </c>
      <c r="K127" s="1" t="str">
        <f t="shared" si="6"/>
        <v>-</v>
      </c>
      <c r="L127" s="1" t="str">
        <f t="shared" si="9"/>
        <v>-</v>
      </c>
    </row>
    <row r="128" spans="1:12" ht="260.10000000000002" customHeight="1" x14ac:dyDescent="0.25">
      <c r="A128" s="107"/>
      <c r="B128" s="100"/>
      <c r="C128" s="108"/>
      <c r="D128" s="109"/>
      <c r="E128" s="121"/>
      <c r="F128" s="121"/>
      <c r="G128" s="110"/>
      <c r="H128" s="50"/>
      <c r="I128" s="111"/>
      <c r="J128" s="106">
        <f t="shared" si="8"/>
        <v>0</v>
      </c>
      <c r="K128" s="1" t="str">
        <f t="shared" si="6"/>
        <v>-</v>
      </c>
      <c r="L128" s="1" t="str">
        <f t="shared" si="9"/>
        <v>-</v>
      </c>
    </row>
    <row r="129" spans="1:12" ht="260.10000000000002" customHeight="1" x14ac:dyDescent="0.25">
      <c r="A129" s="107"/>
      <c r="B129" s="100"/>
      <c r="C129" s="108"/>
      <c r="D129" s="109"/>
      <c r="E129" s="121"/>
      <c r="F129" s="121"/>
      <c r="G129" s="110"/>
      <c r="H129" s="50"/>
      <c r="I129" s="111"/>
      <c r="J129" s="106">
        <f t="shared" si="8"/>
        <v>0</v>
      </c>
      <c r="K129" s="1" t="str">
        <f t="shared" si="6"/>
        <v>-</v>
      </c>
      <c r="L129" s="1" t="str">
        <f t="shared" si="9"/>
        <v>-</v>
      </c>
    </row>
    <row r="130" spans="1:12" ht="260.10000000000002" customHeight="1" x14ac:dyDescent="0.25">
      <c r="A130" s="107"/>
      <c r="B130" s="100"/>
      <c r="C130" s="108"/>
      <c r="D130" s="109"/>
      <c r="E130" s="121"/>
      <c r="F130" s="121"/>
      <c r="G130" s="110"/>
      <c r="H130" s="50"/>
      <c r="I130" s="111"/>
      <c r="J130" s="106">
        <f t="shared" si="8"/>
        <v>0</v>
      </c>
      <c r="K130" s="1" t="str">
        <f t="shared" si="6"/>
        <v>-</v>
      </c>
      <c r="L130" s="1" t="str">
        <f t="shared" si="9"/>
        <v>-</v>
      </c>
    </row>
    <row r="131" spans="1:12" ht="260.10000000000002" customHeight="1" x14ac:dyDescent="0.25">
      <c r="A131" s="107"/>
      <c r="B131" s="100"/>
      <c r="C131" s="108"/>
      <c r="D131" s="109"/>
      <c r="E131" s="121"/>
      <c r="F131" s="121"/>
      <c r="G131" s="110"/>
      <c r="H131" s="50"/>
      <c r="I131" s="111"/>
      <c r="J131" s="106">
        <f t="shared" ref="J131:J162" si="10">IF(B131="",0,IF(C131="",0,IF(C131="Staff Costs", G131*H131*I131,IF(C131="Travel and Accommodation",G131*H131*I131,G131*I131))))</f>
        <v>0</v>
      </c>
      <c r="K131" s="1" t="str">
        <f t="shared" si="6"/>
        <v>-</v>
      </c>
      <c r="L131" s="1" t="str">
        <f t="shared" si="9"/>
        <v>-</v>
      </c>
    </row>
    <row r="132" spans="1:12" ht="260.10000000000002" customHeight="1" x14ac:dyDescent="0.25">
      <c r="A132" s="107"/>
      <c r="B132" s="100"/>
      <c r="C132" s="108"/>
      <c r="D132" s="109"/>
      <c r="E132" s="121"/>
      <c r="F132" s="121"/>
      <c r="G132" s="110"/>
      <c r="H132" s="50"/>
      <c r="I132" s="111"/>
      <c r="J132" s="106">
        <f t="shared" si="10"/>
        <v>0</v>
      </c>
      <c r="K132" s="1" t="str">
        <f t="shared" si="6"/>
        <v>-</v>
      </c>
      <c r="L132" s="1" t="str">
        <f t="shared" si="9"/>
        <v>-</v>
      </c>
    </row>
    <row r="133" spans="1:12" ht="260.10000000000002" customHeight="1" x14ac:dyDescent="0.25">
      <c r="A133" s="107"/>
      <c r="B133" s="100"/>
      <c r="C133" s="108"/>
      <c r="D133" s="109"/>
      <c r="E133" s="121"/>
      <c r="F133" s="121"/>
      <c r="G133" s="110"/>
      <c r="H133" s="50"/>
      <c r="I133" s="111"/>
      <c r="J133" s="106">
        <f t="shared" si="10"/>
        <v>0</v>
      </c>
      <c r="K133" s="1" t="str">
        <f t="shared" ref="K133:K196" si="11">CONCATENATE(B133,"-",C133)</f>
        <v>-</v>
      </c>
      <c r="L133" s="1" t="str">
        <f t="shared" ref="L133:L164" si="12">CONCATENATE(A133,"-",D131)</f>
        <v>-</v>
      </c>
    </row>
    <row r="134" spans="1:12" ht="260.10000000000002" customHeight="1" x14ac:dyDescent="0.25">
      <c r="A134" s="107"/>
      <c r="B134" s="100"/>
      <c r="C134" s="108"/>
      <c r="D134" s="109"/>
      <c r="E134" s="121"/>
      <c r="F134" s="121"/>
      <c r="G134" s="110"/>
      <c r="H134" s="50"/>
      <c r="I134" s="111"/>
      <c r="J134" s="106">
        <f t="shared" si="10"/>
        <v>0</v>
      </c>
      <c r="K134" s="1" t="str">
        <f t="shared" si="11"/>
        <v>-</v>
      </c>
      <c r="L134" s="1" t="str">
        <f t="shared" si="12"/>
        <v>-</v>
      </c>
    </row>
    <row r="135" spans="1:12" ht="260.10000000000002" customHeight="1" x14ac:dyDescent="0.25">
      <c r="A135" s="107"/>
      <c r="B135" s="100"/>
      <c r="C135" s="108"/>
      <c r="D135" s="109"/>
      <c r="E135" s="121"/>
      <c r="F135" s="121"/>
      <c r="G135" s="110"/>
      <c r="H135" s="50"/>
      <c r="I135" s="111"/>
      <c r="J135" s="106">
        <f t="shared" si="10"/>
        <v>0</v>
      </c>
      <c r="K135" s="1" t="str">
        <f t="shared" si="11"/>
        <v>-</v>
      </c>
      <c r="L135" s="1" t="str">
        <f t="shared" si="12"/>
        <v>-</v>
      </c>
    </row>
    <row r="136" spans="1:12" ht="260.10000000000002" customHeight="1" x14ac:dyDescent="0.25">
      <c r="A136" s="107"/>
      <c r="B136" s="100"/>
      <c r="C136" s="108"/>
      <c r="D136" s="109"/>
      <c r="E136" s="121"/>
      <c r="F136" s="121"/>
      <c r="G136" s="110"/>
      <c r="H136" s="50"/>
      <c r="I136" s="111"/>
      <c r="J136" s="106">
        <f t="shared" si="10"/>
        <v>0</v>
      </c>
      <c r="K136" s="1" t="str">
        <f t="shared" si="11"/>
        <v>-</v>
      </c>
      <c r="L136" s="1" t="str">
        <f t="shared" si="12"/>
        <v>-</v>
      </c>
    </row>
    <row r="137" spans="1:12" ht="260.10000000000002" customHeight="1" x14ac:dyDescent="0.25">
      <c r="A137" s="107"/>
      <c r="B137" s="100"/>
      <c r="C137" s="108"/>
      <c r="D137" s="109"/>
      <c r="E137" s="121"/>
      <c r="F137" s="121"/>
      <c r="G137" s="110"/>
      <c r="H137" s="50"/>
      <c r="I137" s="111"/>
      <c r="J137" s="106">
        <f t="shared" si="10"/>
        <v>0</v>
      </c>
      <c r="K137" s="1" t="str">
        <f t="shared" si="11"/>
        <v>-</v>
      </c>
      <c r="L137" s="1" t="str">
        <f t="shared" si="12"/>
        <v>-</v>
      </c>
    </row>
    <row r="138" spans="1:12" ht="260.10000000000002" customHeight="1" x14ac:dyDescent="0.25">
      <c r="A138" s="107"/>
      <c r="B138" s="100"/>
      <c r="C138" s="108"/>
      <c r="D138" s="109"/>
      <c r="E138" s="121"/>
      <c r="F138" s="121"/>
      <c r="G138" s="110"/>
      <c r="H138" s="50"/>
      <c r="I138" s="111"/>
      <c r="J138" s="106">
        <f t="shared" si="10"/>
        <v>0</v>
      </c>
      <c r="K138" s="1" t="str">
        <f t="shared" si="11"/>
        <v>-</v>
      </c>
      <c r="L138" s="1" t="str">
        <f t="shared" si="12"/>
        <v>-</v>
      </c>
    </row>
    <row r="139" spans="1:12" ht="260.10000000000002" customHeight="1" x14ac:dyDescent="0.25">
      <c r="A139" s="107"/>
      <c r="B139" s="100"/>
      <c r="C139" s="108"/>
      <c r="D139" s="109"/>
      <c r="E139" s="121"/>
      <c r="F139" s="121"/>
      <c r="G139" s="110"/>
      <c r="H139" s="50"/>
      <c r="I139" s="111"/>
      <c r="J139" s="106">
        <f t="shared" si="10"/>
        <v>0</v>
      </c>
      <c r="K139" s="1" t="str">
        <f t="shared" si="11"/>
        <v>-</v>
      </c>
      <c r="L139" s="1" t="str">
        <f t="shared" si="12"/>
        <v>-</v>
      </c>
    </row>
    <row r="140" spans="1:12" ht="260.10000000000002" customHeight="1" x14ac:dyDescent="0.25">
      <c r="A140" s="107"/>
      <c r="B140" s="100"/>
      <c r="C140" s="108"/>
      <c r="D140" s="109"/>
      <c r="E140" s="121"/>
      <c r="F140" s="121"/>
      <c r="G140" s="110"/>
      <c r="H140" s="50"/>
      <c r="I140" s="111"/>
      <c r="J140" s="106">
        <f t="shared" si="10"/>
        <v>0</v>
      </c>
      <c r="K140" s="1" t="str">
        <f t="shared" si="11"/>
        <v>-</v>
      </c>
      <c r="L140" s="1" t="str">
        <f t="shared" si="12"/>
        <v>-</v>
      </c>
    </row>
    <row r="141" spans="1:12" ht="260.10000000000002" customHeight="1" x14ac:dyDescent="0.25">
      <c r="A141" s="107"/>
      <c r="B141" s="100"/>
      <c r="C141" s="108"/>
      <c r="D141" s="109"/>
      <c r="E141" s="121"/>
      <c r="F141" s="121"/>
      <c r="G141" s="110"/>
      <c r="H141" s="50"/>
      <c r="I141" s="111"/>
      <c r="J141" s="106">
        <f t="shared" si="10"/>
        <v>0</v>
      </c>
      <c r="K141" s="1" t="str">
        <f t="shared" si="11"/>
        <v>-</v>
      </c>
      <c r="L141" s="1" t="str">
        <f t="shared" si="12"/>
        <v>-</v>
      </c>
    </row>
    <row r="142" spans="1:12" ht="260.10000000000002" customHeight="1" x14ac:dyDescent="0.25">
      <c r="A142" s="107"/>
      <c r="B142" s="100"/>
      <c r="C142" s="108"/>
      <c r="D142" s="109"/>
      <c r="E142" s="121"/>
      <c r="F142" s="121"/>
      <c r="G142" s="110"/>
      <c r="H142" s="50"/>
      <c r="I142" s="111"/>
      <c r="J142" s="106">
        <f t="shared" si="10"/>
        <v>0</v>
      </c>
      <c r="K142" s="1" t="str">
        <f t="shared" si="11"/>
        <v>-</v>
      </c>
      <c r="L142" s="1" t="str">
        <f t="shared" si="12"/>
        <v>-</v>
      </c>
    </row>
    <row r="143" spans="1:12" ht="260.10000000000002" customHeight="1" x14ac:dyDescent="0.25">
      <c r="A143" s="107"/>
      <c r="B143" s="100"/>
      <c r="C143" s="108"/>
      <c r="D143" s="109"/>
      <c r="E143" s="121"/>
      <c r="F143" s="121"/>
      <c r="G143" s="110"/>
      <c r="H143" s="50"/>
      <c r="I143" s="111"/>
      <c r="J143" s="106">
        <f t="shared" si="10"/>
        <v>0</v>
      </c>
      <c r="K143" s="1" t="str">
        <f t="shared" si="11"/>
        <v>-</v>
      </c>
      <c r="L143" s="1" t="str">
        <f t="shared" si="12"/>
        <v>-</v>
      </c>
    </row>
    <row r="144" spans="1:12" ht="260.10000000000002" customHeight="1" x14ac:dyDescent="0.25">
      <c r="A144" s="107"/>
      <c r="B144" s="100"/>
      <c r="C144" s="108"/>
      <c r="D144" s="109"/>
      <c r="E144" s="121"/>
      <c r="F144" s="121"/>
      <c r="G144" s="110"/>
      <c r="H144" s="50"/>
      <c r="I144" s="111"/>
      <c r="J144" s="106">
        <f t="shared" si="10"/>
        <v>0</v>
      </c>
      <c r="K144" s="1" t="str">
        <f t="shared" si="11"/>
        <v>-</v>
      </c>
      <c r="L144" s="1" t="str">
        <f t="shared" si="12"/>
        <v>-</v>
      </c>
    </row>
    <row r="145" spans="1:12" ht="260.10000000000002" customHeight="1" x14ac:dyDescent="0.25">
      <c r="A145" s="107"/>
      <c r="B145" s="100"/>
      <c r="C145" s="108"/>
      <c r="D145" s="109"/>
      <c r="E145" s="121"/>
      <c r="F145" s="121"/>
      <c r="G145" s="110"/>
      <c r="H145" s="50"/>
      <c r="I145" s="111"/>
      <c r="J145" s="106">
        <f t="shared" si="10"/>
        <v>0</v>
      </c>
      <c r="K145" s="1" t="str">
        <f t="shared" si="11"/>
        <v>-</v>
      </c>
      <c r="L145" s="1" t="str">
        <f t="shared" si="12"/>
        <v>-</v>
      </c>
    </row>
    <row r="146" spans="1:12" ht="260.10000000000002" customHeight="1" x14ac:dyDescent="0.25">
      <c r="A146" s="107"/>
      <c r="B146" s="100"/>
      <c r="C146" s="108"/>
      <c r="D146" s="109"/>
      <c r="E146" s="121"/>
      <c r="F146" s="121"/>
      <c r="G146" s="110"/>
      <c r="H146" s="50"/>
      <c r="I146" s="111"/>
      <c r="J146" s="106">
        <f t="shared" si="10"/>
        <v>0</v>
      </c>
      <c r="K146" s="1" t="str">
        <f t="shared" si="11"/>
        <v>-</v>
      </c>
      <c r="L146" s="1" t="str">
        <f t="shared" si="12"/>
        <v>-</v>
      </c>
    </row>
    <row r="147" spans="1:12" ht="260.10000000000002" customHeight="1" x14ac:dyDescent="0.25">
      <c r="A147" s="107"/>
      <c r="B147" s="100"/>
      <c r="C147" s="108"/>
      <c r="D147" s="109"/>
      <c r="E147" s="121"/>
      <c r="F147" s="121"/>
      <c r="G147" s="110"/>
      <c r="H147" s="50"/>
      <c r="I147" s="111"/>
      <c r="J147" s="106">
        <f t="shared" si="10"/>
        <v>0</v>
      </c>
      <c r="K147" s="1" t="str">
        <f t="shared" si="11"/>
        <v>-</v>
      </c>
      <c r="L147" s="1" t="str">
        <f t="shared" si="12"/>
        <v>-</v>
      </c>
    </row>
    <row r="148" spans="1:12" ht="260.10000000000002" customHeight="1" x14ac:dyDescent="0.25">
      <c r="A148" s="107"/>
      <c r="B148" s="100"/>
      <c r="C148" s="108"/>
      <c r="D148" s="109"/>
      <c r="E148" s="121"/>
      <c r="F148" s="121"/>
      <c r="G148" s="110"/>
      <c r="H148" s="50"/>
      <c r="I148" s="111"/>
      <c r="J148" s="106">
        <f t="shared" si="10"/>
        <v>0</v>
      </c>
      <c r="K148" s="1" t="str">
        <f t="shared" si="11"/>
        <v>-</v>
      </c>
      <c r="L148" s="1" t="str">
        <f t="shared" si="12"/>
        <v>-</v>
      </c>
    </row>
    <row r="149" spans="1:12" ht="260.10000000000002" customHeight="1" x14ac:dyDescent="0.25">
      <c r="A149" s="107"/>
      <c r="B149" s="100"/>
      <c r="C149" s="108"/>
      <c r="D149" s="109"/>
      <c r="E149" s="121"/>
      <c r="F149" s="121"/>
      <c r="G149" s="110"/>
      <c r="H149" s="50"/>
      <c r="I149" s="111"/>
      <c r="J149" s="106">
        <f t="shared" si="10"/>
        <v>0</v>
      </c>
      <c r="K149" s="1" t="str">
        <f t="shared" si="11"/>
        <v>-</v>
      </c>
      <c r="L149" s="1" t="str">
        <f t="shared" si="12"/>
        <v>-</v>
      </c>
    </row>
    <row r="150" spans="1:12" ht="260.10000000000002" customHeight="1" x14ac:dyDescent="0.25">
      <c r="A150" s="107"/>
      <c r="B150" s="100"/>
      <c r="C150" s="108"/>
      <c r="D150" s="109"/>
      <c r="E150" s="121"/>
      <c r="F150" s="121"/>
      <c r="G150" s="110"/>
      <c r="H150" s="50"/>
      <c r="I150" s="111"/>
      <c r="J150" s="106">
        <f t="shared" si="10"/>
        <v>0</v>
      </c>
      <c r="K150" s="1" t="str">
        <f t="shared" si="11"/>
        <v>-</v>
      </c>
      <c r="L150" s="1" t="str">
        <f t="shared" si="12"/>
        <v>-</v>
      </c>
    </row>
    <row r="151" spans="1:12" ht="260.10000000000002" customHeight="1" x14ac:dyDescent="0.25">
      <c r="A151" s="107"/>
      <c r="B151" s="100"/>
      <c r="C151" s="108"/>
      <c r="D151" s="109"/>
      <c r="E151" s="121"/>
      <c r="F151" s="121"/>
      <c r="G151" s="110"/>
      <c r="H151" s="50"/>
      <c r="I151" s="111"/>
      <c r="J151" s="106">
        <f t="shared" si="10"/>
        <v>0</v>
      </c>
      <c r="K151" s="1" t="str">
        <f t="shared" si="11"/>
        <v>-</v>
      </c>
      <c r="L151" s="1" t="str">
        <f t="shared" si="12"/>
        <v>-</v>
      </c>
    </row>
    <row r="152" spans="1:12" ht="260.10000000000002" customHeight="1" x14ac:dyDescent="0.25">
      <c r="A152" s="107"/>
      <c r="B152" s="100"/>
      <c r="C152" s="108"/>
      <c r="D152" s="109"/>
      <c r="E152" s="121"/>
      <c r="F152" s="121"/>
      <c r="G152" s="110"/>
      <c r="H152" s="50"/>
      <c r="I152" s="111"/>
      <c r="J152" s="106">
        <f t="shared" si="10"/>
        <v>0</v>
      </c>
      <c r="K152" s="1" t="str">
        <f t="shared" si="11"/>
        <v>-</v>
      </c>
      <c r="L152" s="1" t="str">
        <f t="shared" si="12"/>
        <v>-</v>
      </c>
    </row>
    <row r="153" spans="1:12" ht="260.10000000000002" customHeight="1" x14ac:dyDescent="0.25">
      <c r="A153" s="107"/>
      <c r="B153" s="100"/>
      <c r="C153" s="108"/>
      <c r="D153" s="109"/>
      <c r="E153" s="121"/>
      <c r="F153" s="121"/>
      <c r="G153" s="110"/>
      <c r="H153" s="50"/>
      <c r="I153" s="111"/>
      <c r="J153" s="106">
        <f t="shared" si="10"/>
        <v>0</v>
      </c>
      <c r="K153" s="1" t="str">
        <f t="shared" si="11"/>
        <v>-</v>
      </c>
      <c r="L153" s="1" t="str">
        <f t="shared" si="12"/>
        <v>-</v>
      </c>
    </row>
    <row r="154" spans="1:12" ht="260.10000000000002" customHeight="1" x14ac:dyDescent="0.25">
      <c r="A154" s="107"/>
      <c r="B154" s="100"/>
      <c r="C154" s="108"/>
      <c r="D154" s="109"/>
      <c r="E154" s="121"/>
      <c r="F154" s="121"/>
      <c r="G154" s="110"/>
      <c r="H154" s="50"/>
      <c r="I154" s="111"/>
      <c r="J154" s="106">
        <f t="shared" si="10"/>
        <v>0</v>
      </c>
      <c r="K154" s="1" t="str">
        <f t="shared" si="11"/>
        <v>-</v>
      </c>
      <c r="L154" s="1" t="str">
        <f t="shared" si="12"/>
        <v>-</v>
      </c>
    </row>
    <row r="155" spans="1:12" ht="260.10000000000002" customHeight="1" x14ac:dyDescent="0.25">
      <c r="A155" s="107"/>
      <c r="B155" s="100"/>
      <c r="C155" s="108"/>
      <c r="D155" s="109"/>
      <c r="E155" s="121"/>
      <c r="F155" s="121"/>
      <c r="G155" s="110"/>
      <c r="H155" s="50"/>
      <c r="I155" s="111"/>
      <c r="J155" s="106">
        <f t="shared" si="10"/>
        <v>0</v>
      </c>
      <c r="K155" s="1" t="str">
        <f t="shared" si="11"/>
        <v>-</v>
      </c>
      <c r="L155" s="1" t="str">
        <f t="shared" si="12"/>
        <v>-</v>
      </c>
    </row>
    <row r="156" spans="1:12" ht="260.10000000000002" customHeight="1" x14ac:dyDescent="0.25">
      <c r="A156" s="107"/>
      <c r="B156" s="100"/>
      <c r="C156" s="108"/>
      <c r="D156" s="109"/>
      <c r="E156" s="121"/>
      <c r="F156" s="121"/>
      <c r="G156" s="110"/>
      <c r="H156" s="50"/>
      <c r="I156" s="111"/>
      <c r="J156" s="106">
        <f t="shared" si="10"/>
        <v>0</v>
      </c>
      <c r="K156" s="1" t="str">
        <f t="shared" si="11"/>
        <v>-</v>
      </c>
      <c r="L156" s="1" t="str">
        <f t="shared" si="12"/>
        <v>-</v>
      </c>
    </row>
    <row r="157" spans="1:12" ht="260.10000000000002" customHeight="1" x14ac:dyDescent="0.25">
      <c r="A157" s="107"/>
      <c r="B157" s="100"/>
      <c r="C157" s="108"/>
      <c r="D157" s="109"/>
      <c r="E157" s="121"/>
      <c r="F157" s="121"/>
      <c r="G157" s="110"/>
      <c r="H157" s="50"/>
      <c r="I157" s="111"/>
      <c r="J157" s="106">
        <f t="shared" si="10"/>
        <v>0</v>
      </c>
      <c r="K157" s="1" t="str">
        <f t="shared" si="11"/>
        <v>-</v>
      </c>
      <c r="L157" s="1" t="str">
        <f t="shared" si="12"/>
        <v>-</v>
      </c>
    </row>
    <row r="158" spans="1:12" ht="260.10000000000002" customHeight="1" x14ac:dyDescent="0.25">
      <c r="A158" s="107"/>
      <c r="B158" s="100"/>
      <c r="C158" s="108"/>
      <c r="D158" s="109"/>
      <c r="E158" s="121"/>
      <c r="F158" s="121"/>
      <c r="G158" s="110"/>
      <c r="H158" s="50"/>
      <c r="I158" s="111"/>
      <c r="J158" s="106">
        <f t="shared" si="10"/>
        <v>0</v>
      </c>
      <c r="K158" s="1" t="str">
        <f t="shared" si="11"/>
        <v>-</v>
      </c>
      <c r="L158" s="1" t="str">
        <f t="shared" si="12"/>
        <v>-</v>
      </c>
    </row>
    <row r="159" spans="1:12" ht="260.10000000000002" customHeight="1" x14ac:dyDescent="0.25">
      <c r="A159" s="107"/>
      <c r="B159" s="100"/>
      <c r="C159" s="108"/>
      <c r="D159" s="109"/>
      <c r="E159" s="121"/>
      <c r="F159" s="121"/>
      <c r="G159" s="110"/>
      <c r="H159" s="50"/>
      <c r="I159" s="111"/>
      <c r="J159" s="106">
        <f t="shared" si="10"/>
        <v>0</v>
      </c>
      <c r="K159" s="1" t="str">
        <f t="shared" si="11"/>
        <v>-</v>
      </c>
      <c r="L159" s="1" t="str">
        <f t="shared" si="12"/>
        <v>-</v>
      </c>
    </row>
    <row r="160" spans="1:12" ht="260.10000000000002" customHeight="1" x14ac:dyDescent="0.25">
      <c r="A160" s="107"/>
      <c r="B160" s="100"/>
      <c r="C160" s="108"/>
      <c r="D160" s="109"/>
      <c r="E160" s="121"/>
      <c r="F160" s="121"/>
      <c r="G160" s="110"/>
      <c r="H160" s="50"/>
      <c r="I160" s="111"/>
      <c r="J160" s="106">
        <f t="shared" si="10"/>
        <v>0</v>
      </c>
      <c r="K160" s="1" t="str">
        <f t="shared" si="11"/>
        <v>-</v>
      </c>
      <c r="L160" s="1" t="str">
        <f t="shared" si="12"/>
        <v>-</v>
      </c>
    </row>
    <row r="161" spans="1:12" ht="260.10000000000002" customHeight="1" x14ac:dyDescent="0.25">
      <c r="A161" s="107"/>
      <c r="B161" s="100"/>
      <c r="C161" s="108"/>
      <c r="D161" s="109"/>
      <c r="E161" s="121"/>
      <c r="F161" s="121"/>
      <c r="G161" s="110"/>
      <c r="H161" s="50"/>
      <c r="I161" s="111"/>
      <c r="J161" s="106">
        <f t="shared" si="10"/>
        <v>0</v>
      </c>
      <c r="K161" s="1" t="str">
        <f t="shared" si="11"/>
        <v>-</v>
      </c>
      <c r="L161" s="1" t="str">
        <f t="shared" si="12"/>
        <v>-</v>
      </c>
    </row>
    <row r="162" spans="1:12" ht="260.10000000000002" customHeight="1" x14ac:dyDescent="0.25">
      <c r="A162" s="107"/>
      <c r="B162" s="100"/>
      <c r="C162" s="108"/>
      <c r="D162" s="109"/>
      <c r="E162" s="121"/>
      <c r="F162" s="121"/>
      <c r="G162" s="110"/>
      <c r="H162" s="50"/>
      <c r="I162" s="111"/>
      <c r="J162" s="106">
        <f t="shared" si="10"/>
        <v>0</v>
      </c>
      <c r="K162" s="1" t="str">
        <f t="shared" si="11"/>
        <v>-</v>
      </c>
      <c r="L162" s="1" t="str">
        <f t="shared" si="12"/>
        <v>-</v>
      </c>
    </row>
    <row r="163" spans="1:12" ht="260.10000000000002" customHeight="1" x14ac:dyDescent="0.25">
      <c r="A163" s="107"/>
      <c r="B163" s="100"/>
      <c r="C163" s="108"/>
      <c r="D163" s="109"/>
      <c r="E163" s="121"/>
      <c r="F163" s="121"/>
      <c r="G163" s="110"/>
      <c r="H163" s="50"/>
      <c r="I163" s="111"/>
      <c r="J163" s="106">
        <f t="shared" ref="J163:J194" si="13">IF(B163="",0,IF(C163="",0,IF(C163="Staff Costs", G163*H163*I163,IF(C163="Travel and Accommodation",G163*H163*I163,G163*I163))))</f>
        <v>0</v>
      </c>
      <c r="K163" s="1" t="str">
        <f t="shared" si="11"/>
        <v>-</v>
      </c>
      <c r="L163" s="1" t="str">
        <f t="shared" si="12"/>
        <v>-</v>
      </c>
    </row>
    <row r="164" spans="1:12" ht="260.10000000000002" customHeight="1" x14ac:dyDescent="0.25">
      <c r="A164" s="107"/>
      <c r="B164" s="100"/>
      <c r="C164" s="108"/>
      <c r="D164" s="109"/>
      <c r="E164" s="121"/>
      <c r="F164" s="121"/>
      <c r="G164" s="110"/>
      <c r="H164" s="50"/>
      <c r="I164" s="111"/>
      <c r="J164" s="106">
        <f t="shared" si="13"/>
        <v>0</v>
      </c>
      <c r="K164" s="1" t="str">
        <f t="shared" si="11"/>
        <v>-</v>
      </c>
      <c r="L164" s="1" t="str">
        <f t="shared" si="12"/>
        <v>-</v>
      </c>
    </row>
    <row r="165" spans="1:12" ht="260.10000000000002" customHeight="1" x14ac:dyDescent="0.25">
      <c r="A165" s="107"/>
      <c r="B165" s="100"/>
      <c r="C165" s="108"/>
      <c r="D165" s="109"/>
      <c r="E165" s="121"/>
      <c r="F165" s="121"/>
      <c r="G165" s="110"/>
      <c r="H165" s="50"/>
      <c r="I165" s="111"/>
      <c r="J165" s="106">
        <f t="shared" si="13"/>
        <v>0</v>
      </c>
      <c r="K165" s="1" t="str">
        <f t="shared" si="11"/>
        <v>-</v>
      </c>
      <c r="L165" s="1" t="str">
        <f t="shared" ref="L165:L196" si="14">CONCATENATE(A165,"-",D163)</f>
        <v>-</v>
      </c>
    </row>
    <row r="166" spans="1:12" ht="260.10000000000002" customHeight="1" x14ac:dyDescent="0.25">
      <c r="A166" s="107"/>
      <c r="B166" s="100"/>
      <c r="C166" s="108"/>
      <c r="D166" s="109"/>
      <c r="E166" s="121"/>
      <c r="F166" s="121"/>
      <c r="G166" s="110"/>
      <c r="H166" s="50"/>
      <c r="I166" s="111"/>
      <c r="J166" s="106">
        <f t="shared" si="13"/>
        <v>0</v>
      </c>
      <c r="K166" s="1" t="str">
        <f t="shared" si="11"/>
        <v>-</v>
      </c>
      <c r="L166" s="1" t="str">
        <f t="shared" si="14"/>
        <v>-</v>
      </c>
    </row>
    <row r="167" spans="1:12" ht="260.10000000000002" customHeight="1" x14ac:dyDescent="0.25">
      <c r="A167" s="107"/>
      <c r="B167" s="100"/>
      <c r="C167" s="108"/>
      <c r="D167" s="109"/>
      <c r="E167" s="121"/>
      <c r="F167" s="121"/>
      <c r="G167" s="110"/>
      <c r="H167" s="50"/>
      <c r="I167" s="111"/>
      <c r="J167" s="106">
        <f t="shared" si="13"/>
        <v>0</v>
      </c>
      <c r="K167" s="1" t="str">
        <f t="shared" si="11"/>
        <v>-</v>
      </c>
      <c r="L167" s="1" t="str">
        <f t="shared" si="14"/>
        <v>-</v>
      </c>
    </row>
    <row r="168" spans="1:12" ht="260.10000000000002" customHeight="1" x14ac:dyDescent="0.25">
      <c r="A168" s="107"/>
      <c r="B168" s="100"/>
      <c r="C168" s="108"/>
      <c r="D168" s="109"/>
      <c r="E168" s="121"/>
      <c r="F168" s="121"/>
      <c r="G168" s="110"/>
      <c r="H168" s="50"/>
      <c r="I168" s="111"/>
      <c r="J168" s="106">
        <f t="shared" si="13"/>
        <v>0</v>
      </c>
      <c r="K168" s="1" t="str">
        <f t="shared" si="11"/>
        <v>-</v>
      </c>
      <c r="L168" s="1" t="str">
        <f t="shared" si="14"/>
        <v>-</v>
      </c>
    </row>
    <row r="169" spans="1:12" ht="260.10000000000002" customHeight="1" x14ac:dyDescent="0.25">
      <c r="A169" s="107"/>
      <c r="B169" s="100"/>
      <c r="C169" s="108"/>
      <c r="D169" s="109"/>
      <c r="E169" s="121"/>
      <c r="F169" s="121"/>
      <c r="G169" s="110"/>
      <c r="H169" s="50"/>
      <c r="I169" s="111"/>
      <c r="J169" s="106">
        <f t="shared" si="13"/>
        <v>0</v>
      </c>
      <c r="K169" s="1" t="str">
        <f t="shared" si="11"/>
        <v>-</v>
      </c>
      <c r="L169" s="1" t="str">
        <f t="shared" si="14"/>
        <v>-</v>
      </c>
    </row>
    <row r="170" spans="1:12" ht="260.10000000000002" customHeight="1" x14ac:dyDescent="0.25">
      <c r="A170" s="107"/>
      <c r="B170" s="100"/>
      <c r="C170" s="108"/>
      <c r="D170" s="109"/>
      <c r="E170" s="121"/>
      <c r="F170" s="121"/>
      <c r="G170" s="110"/>
      <c r="H170" s="50"/>
      <c r="I170" s="111"/>
      <c r="J170" s="106">
        <f t="shared" si="13"/>
        <v>0</v>
      </c>
      <c r="K170" s="1" t="str">
        <f t="shared" si="11"/>
        <v>-</v>
      </c>
      <c r="L170" s="1" t="str">
        <f t="shared" si="14"/>
        <v>-</v>
      </c>
    </row>
    <row r="171" spans="1:12" ht="260.10000000000002" customHeight="1" x14ac:dyDescent="0.25">
      <c r="A171" s="107"/>
      <c r="B171" s="100"/>
      <c r="C171" s="108"/>
      <c r="D171" s="109"/>
      <c r="E171" s="121"/>
      <c r="F171" s="121"/>
      <c r="G171" s="110"/>
      <c r="H171" s="50"/>
      <c r="I171" s="111"/>
      <c r="J171" s="106">
        <f t="shared" si="13"/>
        <v>0</v>
      </c>
      <c r="K171" s="1" t="str">
        <f t="shared" si="11"/>
        <v>-</v>
      </c>
      <c r="L171" s="1" t="str">
        <f t="shared" si="14"/>
        <v>-</v>
      </c>
    </row>
    <row r="172" spans="1:12" ht="260.10000000000002" customHeight="1" x14ac:dyDescent="0.25">
      <c r="A172" s="107"/>
      <c r="B172" s="100"/>
      <c r="C172" s="108"/>
      <c r="D172" s="109"/>
      <c r="E172" s="121"/>
      <c r="F172" s="121"/>
      <c r="G172" s="110"/>
      <c r="H172" s="50"/>
      <c r="I172" s="111"/>
      <c r="J172" s="106">
        <f t="shared" si="13"/>
        <v>0</v>
      </c>
      <c r="K172" s="1" t="str">
        <f t="shared" si="11"/>
        <v>-</v>
      </c>
      <c r="L172" s="1" t="str">
        <f t="shared" si="14"/>
        <v>-</v>
      </c>
    </row>
    <row r="173" spans="1:12" ht="260.10000000000002" customHeight="1" x14ac:dyDescent="0.25">
      <c r="A173" s="107"/>
      <c r="B173" s="100"/>
      <c r="C173" s="108"/>
      <c r="D173" s="109"/>
      <c r="E173" s="121"/>
      <c r="F173" s="121"/>
      <c r="G173" s="110"/>
      <c r="H173" s="50"/>
      <c r="I173" s="111"/>
      <c r="J173" s="106">
        <f t="shared" si="13"/>
        <v>0</v>
      </c>
      <c r="K173" s="1" t="str">
        <f t="shared" si="11"/>
        <v>-</v>
      </c>
      <c r="L173" s="1" t="str">
        <f t="shared" si="14"/>
        <v>-</v>
      </c>
    </row>
    <row r="174" spans="1:12" ht="260.10000000000002" customHeight="1" x14ac:dyDescent="0.25">
      <c r="A174" s="107"/>
      <c r="B174" s="100"/>
      <c r="C174" s="108"/>
      <c r="D174" s="109"/>
      <c r="E174" s="121"/>
      <c r="F174" s="121"/>
      <c r="G174" s="110"/>
      <c r="H174" s="50"/>
      <c r="I174" s="111"/>
      <c r="J174" s="106">
        <f t="shared" si="13"/>
        <v>0</v>
      </c>
      <c r="K174" s="1" t="str">
        <f t="shared" si="11"/>
        <v>-</v>
      </c>
      <c r="L174" s="1" t="str">
        <f t="shared" si="14"/>
        <v>-</v>
      </c>
    </row>
    <row r="175" spans="1:12" ht="260.10000000000002" customHeight="1" x14ac:dyDescent="0.25">
      <c r="A175" s="107"/>
      <c r="B175" s="100"/>
      <c r="C175" s="108"/>
      <c r="D175" s="109"/>
      <c r="E175" s="121"/>
      <c r="F175" s="121"/>
      <c r="G175" s="110"/>
      <c r="H175" s="50"/>
      <c r="I175" s="111"/>
      <c r="J175" s="106">
        <f t="shared" si="13"/>
        <v>0</v>
      </c>
      <c r="K175" s="1" t="str">
        <f t="shared" si="11"/>
        <v>-</v>
      </c>
      <c r="L175" s="1" t="str">
        <f t="shared" si="14"/>
        <v>-</v>
      </c>
    </row>
    <row r="176" spans="1:12" ht="260.10000000000002" customHeight="1" x14ac:dyDescent="0.25">
      <c r="A176" s="107"/>
      <c r="B176" s="100"/>
      <c r="C176" s="108"/>
      <c r="D176" s="109"/>
      <c r="E176" s="121"/>
      <c r="F176" s="121"/>
      <c r="G176" s="110"/>
      <c r="H176" s="50"/>
      <c r="I176" s="111"/>
      <c r="J176" s="106">
        <f t="shared" si="13"/>
        <v>0</v>
      </c>
      <c r="K176" s="1" t="str">
        <f t="shared" si="11"/>
        <v>-</v>
      </c>
      <c r="L176" s="1" t="str">
        <f t="shared" si="14"/>
        <v>-</v>
      </c>
    </row>
    <row r="177" spans="1:12" ht="260.10000000000002" customHeight="1" x14ac:dyDescent="0.25">
      <c r="A177" s="107"/>
      <c r="B177" s="100"/>
      <c r="C177" s="108"/>
      <c r="D177" s="109"/>
      <c r="E177" s="121"/>
      <c r="F177" s="121"/>
      <c r="G177" s="110"/>
      <c r="H177" s="50"/>
      <c r="I177" s="111"/>
      <c r="J177" s="106">
        <f t="shared" si="13"/>
        <v>0</v>
      </c>
      <c r="K177" s="1" t="str">
        <f t="shared" si="11"/>
        <v>-</v>
      </c>
      <c r="L177" s="1" t="str">
        <f t="shared" si="14"/>
        <v>-</v>
      </c>
    </row>
    <row r="178" spans="1:12" ht="260.10000000000002" customHeight="1" x14ac:dyDescent="0.25">
      <c r="A178" s="107"/>
      <c r="B178" s="100"/>
      <c r="C178" s="108"/>
      <c r="D178" s="109"/>
      <c r="E178" s="121"/>
      <c r="F178" s="121"/>
      <c r="G178" s="110"/>
      <c r="H178" s="50"/>
      <c r="I178" s="111"/>
      <c r="J178" s="106">
        <f t="shared" si="13"/>
        <v>0</v>
      </c>
      <c r="K178" s="1" t="str">
        <f t="shared" si="11"/>
        <v>-</v>
      </c>
      <c r="L178" s="1" t="str">
        <f t="shared" si="14"/>
        <v>-</v>
      </c>
    </row>
    <row r="179" spans="1:12" ht="260.10000000000002" customHeight="1" x14ac:dyDescent="0.25">
      <c r="A179" s="107"/>
      <c r="B179" s="100"/>
      <c r="C179" s="108"/>
      <c r="D179" s="109"/>
      <c r="E179" s="121"/>
      <c r="F179" s="121"/>
      <c r="G179" s="110"/>
      <c r="H179" s="50"/>
      <c r="I179" s="111"/>
      <c r="J179" s="106">
        <f t="shared" si="13"/>
        <v>0</v>
      </c>
      <c r="K179" s="1" t="str">
        <f t="shared" si="11"/>
        <v>-</v>
      </c>
      <c r="L179" s="1" t="str">
        <f t="shared" si="14"/>
        <v>-</v>
      </c>
    </row>
    <row r="180" spans="1:12" ht="260.10000000000002" customHeight="1" x14ac:dyDescent="0.25">
      <c r="A180" s="107"/>
      <c r="B180" s="100"/>
      <c r="C180" s="108"/>
      <c r="D180" s="109"/>
      <c r="E180" s="121"/>
      <c r="F180" s="121"/>
      <c r="G180" s="110"/>
      <c r="H180" s="50"/>
      <c r="I180" s="111"/>
      <c r="J180" s="106">
        <f t="shared" si="13"/>
        <v>0</v>
      </c>
      <c r="K180" s="1" t="str">
        <f t="shared" si="11"/>
        <v>-</v>
      </c>
      <c r="L180" s="1" t="str">
        <f t="shared" si="14"/>
        <v>-</v>
      </c>
    </row>
    <row r="181" spans="1:12" ht="260.10000000000002" customHeight="1" x14ac:dyDescent="0.25">
      <c r="A181" s="107"/>
      <c r="B181" s="100"/>
      <c r="C181" s="108"/>
      <c r="D181" s="109"/>
      <c r="E181" s="121"/>
      <c r="F181" s="121"/>
      <c r="G181" s="110"/>
      <c r="H181" s="50"/>
      <c r="I181" s="111"/>
      <c r="J181" s="106">
        <f t="shared" si="13"/>
        <v>0</v>
      </c>
      <c r="K181" s="1" t="str">
        <f t="shared" si="11"/>
        <v>-</v>
      </c>
      <c r="L181" s="1" t="str">
        <f t="shared" si="14"/>
        <v>-</v>
      </c>
    </row>
    <row r="182" spans="1:12" ht="260.10000000000002" customHeight="1" x14ac:dyDescent="0.25">
      <c r="A182" s="107"/>
      <c r="B182" s="100"/>
      <c r="C182" s="108"/>
      <c r="D182" s="109"/>
      <c r="E182" s="121"/>
      <c r="F182" s="121"/>
      <c r="G182" s="110"/>
      <c r="H182" s="50"/>
      <c r="I182" s="111"/>
      <c r="J182" s="106">
        <f t="shared" si="13"/>
        <v>0</v>
      </c>
      <c r="K182" s="1" t="str">
        <f t="shared" si="11"/>
        <v>-</v>
      </c>
      <c r="L182" s="1" t="str">
        <f t="shared" si="14"/>
        <v>-</v>
      </c>
    </row>
    <row r="183" spans="1:12" ht="260.10000000000002" customHeight="1" x14ac:dyDescent="0.25">
      <c r="A183" s="107"/>
      <c r="B183" s="100"/>
      <c r="C183" s="108"/>
      <c r="D183" s="109"/>
      <c r="E183" s="121"/>
      <c r="F183" s="121"/>
      <c r="G183" s="110"/>
      <c r="H183" s="50"/>
      <c r="I183" s="111"/>
      <c r="J183" s="106">
        <f t="shared" si="13"/>
        <v>0</v>
      </c>
      <c r="K183" s="1" t="str">
        <f t="shared" si="11"/>
        <v>-</v>
      </c>
      <c r="L183" s="1" t="str">
        <f t="shared" si="14"/>
        <v>-</v>
      </c>
    </row>
    <row r="184" spans="1:12" ht="260.10000000000002" customHeight="1" x14ac:dyDescent="0.25">
      <c r="A184" s="107"/>
      <c r="B184" s="100"/>
      <c r="C184" s="108"/>
      <c r="D184" s="109"/>
      <c r="E184" s="121"/>
      <c r="F184" s="121"/>
      <c r="G184" s="110"/>
      <c r="H184" s="50"/>
      <c r="I184" s="111"/>
      <c r="J184" s="106">
        <f t="shared" si="13"/>
        <v>0</v>
      </c>
      <c r="K184" s="1" t="str">
        <f t="shared" si="11"/>
        <v>-</v>
      </c>
      <c r="L184" s="1" t="str">
        <f t="shared" si="14"/>
        <v>-</v>
      </c>
    </row>
    <row r="185" spans="1:12" ht="260.10000000000002" customHeight="1" x14ac:dyDescent="0.25">
      <c r="A185" s="107"/>
      <c r="B185" s="100"/>
      <c r="C185" s="108"/>
      <c r="D185" s="109"/>
      <c r="E185" s="121"/>
      <c r="F185" s="121"/>
      <c r="G185" s="110"/>
      <c r="H185" s="50"/>
      <c r="I185" s="111"/>
      <c r="J185" s="106">
        <f t="shared" si="13"/>
        <v>0</v>
      </c>
      <c r="K185" s="1" t="str">
        <f t="shared" si="11"/>
        <v>-</v>
      </c>
      <c r="L185" s="1" t="str">
        <f t="shared" si="14"/>
        <v>-</v>
      </c>
    </row>
    <row r="186" spans="1:12" ht="260.10000000000002" customHeight="1" x14ac:dyDescent="0.25">
      <c r="A186" s="107"/>
      <c r="B186" s="100"/>
      <c r="C186" s="108"/>
      <c r="D186" s="109"/>
      <c r="E186" s="121"/>
      <c r="F186" s="121"/>
      <c r="G186" s="110"/>
      <c r="H186" s="50"/>
      <c r="I186" s="111"/>
      <c r="J186" s="106">
        <f t="shared" si="13"/>
        <v>0</v>
      </c>
      <c r="K186" s="1" t="str">
        <f t="shared" si="11"/>
        <v>-</v>
      </c>
      <c r="L186" s="1" t="str">
        <f t="shared" si="14"/>
        <v>-</v>
      </c>
    </row>
    <row r="187" spans="1:12" ht="260.10000000000002" customHeight="1" x14ac:dyDescent="0.25">
      <c r="A187" s="107"/>
      <c r="B187" s="100"/>
      <c r="C187" s="108"/>
      <c r="D187" s="109"/>
      <c r="E187" s="121"/>
      <c r="F187" s="121"/>
      <c r="G187" s="110"/>
      <c r="H187" s="50"/>
      <c r="I187" s="111"/>
      <c r="J187" s="106">
        <f t="shared" si="13"/>
        <v>0</v>
      </c>
      <c r="K187" s="1" t="str">
        <f t="shared" si="11"/>
        <v>-</v>
      </c>
      <c r="L187" s="1" t="str">
        <f t="shared" si="14"/>
        <v>-</v>
      </c>
    </row>
    <row r="188" spans="1:12" ht="260.10000000000002" customHeight="1" x14ac:dyDescent="0.25">
      <c r="A188" s="107"/>
      <c r="B188" s="100"/>
      <c r="C188" s="108"/>
      <c r="D188" s="109"/>
      <c r="E188" s="121"/>
      <c r="F188" s="121"/>
      <c r="G188" s="110"/>
      <c r="H188" s="50"/>
      <c r="I188" s="111"/>
      <c r="J188" s="106">
        <f t="shared" si="13"/>
        <v>0</v>
      </c>
      <c r="K188" s="1" t="str">
        <f t="shared" si="11"/>
        <v>-</v>
      </c>
      <c r="L188" s="1" t="str">
        <f t="shared" si="14"/>
        <v>-</v>
      </c>
    </row>
    <row r="189" spans="1:12" ht="260.10000000000002" customHeight="1" x14ac:dyDescent="0.25">
      <c r="A189" s="107"/>
      <c r="B189" s="100"/>
      <c r="C189" s="108"/>
      <c r="D189" s="109"/>
      <c r="E189" s="121"/>
      <c r="F189" s="121"/>
      <c r="G189" s="110"/>
      <c r="H189" s="50"/>
      <c r="I189" s="111"/>
      <c r="J189" s="106">
        <f t="shared" si="13"/>
        <v>0</v>
      </c>
      <c r="K189" s="1" t="str">
        <f t="shared" si="11"/>
        <v>-</v>
      </c>
      <c r="L189" s="1" t="str">
        <f t="shared" si="14"/>
        <v>-</v>
      </c>
    </row>
    <row r="190" spans="1:12" ht="260.10000000000002" customHeight="1" x14ac:dyDescent="0.25">
      <c r="A190" s="107"/>
      <c r="B190" s="100"/>
      <c r="C190" s="108"/>
      <c r="D190" s="109"/>
      <c r="E190" s="121"/>
      <c r="F190" s="121"/>
      <c r="G190" s="110"/>
      <c r="H190" s="50"/>
      <c r="I190" s="111"/>
      <c r="J190" s="106">
        <f t="shared" si="13"/>
        <v>0</v>
      </c>
      <c r="K190" s="1" t="str">
        <f t="shared" si="11"/>
        <v>-</v>
      </c>
      <c r="L190" s="1" t="str">
        <f t="shared" si="14"/>
        <v>-</v>
      </c>
    </row>
    <row r="191" spans="1:12" ht="260.10000000000002" customHeight="1" x14ac:dyDescent="0.25">
      <c r="A191" s="107"/>
      <c r="B191" s="100"/>
      <c r="C191" s="108"/>
      <c r="D191" s="109"/>
      <c r="E191" s="121"/>
      <c r="F191" s="121"/>
      <c r="G191" s="110"/>
      <c r="H191" s="50"/>
      <c r="I191" s="111"/>
      <c r="J191" s="106">
        <f t="shared" si="13"/>
        <v>0</v>
      </c>
      <c r="K191" s="1" t="str">
        <f t="shared" si="11"/>
        <v>-</v>
      </c>
      <c r="L191" s="1" t="str">
        <f t="shared" si="14"/>
        <v>-</v>
      </c>
    </row>
    <row r="192" spans="1:12" ht="260.10000000000002" customHeight="1" x14ac:dyDescent="0.25">
      <c r="A192" s="107"/>
      <c r="B192" s="100"/>
      <c r="C192" s="108"/>
      <c r="D192" s="109"/>
      <c r="E192" s="121"/>
      <c r="F192" s="121"/>
      <c r="G192" s="110"/>
      <c r="H192" s="50"/>
      <c r="I192" s="111"/>
      <c r="J192" s="106">
        <f t="shared" si="13"/>
        <v>0</v>
      </c>
      <c r="K192" s="1" t="str">
        <f t="shared" si="11"/>
        <v>-</v>
      </c>
      <c r="L192" s="1" t="str">
        <f t="shared" si="14"/>
        <v>-</v>
      </c>
    </row>
    <row r="193" spans="1:12" ht="260.10000000000002" customHeight="1" x14ac:dyDescent="0.25">
      <c r="A193" s="107"/>
      <c r="B193" s="100"/>
      <c r="C193" s="108"/>
      <c r="D193" s="109"/>
      <c r="E193" s="121"/>
      <c r="F193" s="121"/>
      <c r="G193" s="110"/>
      <c r="H193" s="50"/>
      <c r="I193" s="111"/>
      <c r="J193" s="106">
        <f t="shared" si="13"/>
        <v>0</v>
      </c>
      <c r="K193" s="1" t="str">
        <f t="shared" si="11"/>
        <v>-</v>
      </c>
      <c r="L193" s="1" t="str">
        <f t="shared" si="14"/>
        <v>-</v>
      </c>
    </row>
    <row r="194" spans="1:12" ht="260.10000000000002" customHeight="1" x14ac:dyDescent="0.25">
      <c r="A194" s="107"/>
      <c r="B194" s="100"/>
      <c r="C194" s="108"/>
      <c r="D194" s="109"/>
      <c r="E194" s="121"/>
      <c r="F194" s="121"/>
      <c r="G194" s="110"/>
      <c r="H194" s="50"/>
      <c r="I194" s="111"/>
      <c r="J194" s="106">
        <f t="shared" si="13"/>
        <v>0</v>
      </c>
      <c r="K194" s="1" t="str">
        <f t="shared" si="11"/>
        <v>-</v>
      </c>
      <c r="L194" s="1" t="str">
        <f t="shared" si="14"/>
        <v>-</v>
      </c>
    </row>
    <row r="195" spans="1:12" ht="260.10000000000002" customHeight="1" x14ac:dyDescent="0.25">
      <c r="A195" s="107"/>
      <c r="B195" s="100"/>
      <c r="C195" s="108"/>
      <c r="D195" s="109"/>
      <c r="E195" s="121"/>
      <c r="F195" s="121"/>
      <c r="G195" s="110"/>
      <c r="H195" s="50"/>
      <c r="I195" s="111"/>
      <c r="J195" s="106">
        <f t="shared" ref="J195:J201" si="15">IF(B195="",0,IF(C195="",0,IF(C195="Staff Costs", G195*H195*I195,IF(C195="Travel and Accommodation",G195*H195*I195,G195*I195))))</f>
        <v>0</v>
      </c>
      <c r="K195" s="1" t="str">
        <f t="shared" si="11"/>
        <v>-</v>
      </c>
      <c r="L195" s="1" t="str">
        <f t="shared" si="14"/>
        <v>-</v>
      </c>
    </row>
    <row r="196" spans="1:12" ht="260.10000000000002" customHeight="1" x14ac:dyDescent="0.25">
      <c r="A196" s="107"/>
      <c r="B196" s="100"/>
      <c r="C196" s="108"/>
      <c r="D196" s="109"/>
      <c r="E196" s="121"/>
      <c r="F196" s="121"/>
      <c r="G196" s="110"/>
      <c r="H196" s="50"/>
      <c r="I196" s="111"/>
      <c r="J196" s="106">
        <f t="shared" si="15"/>
        <v>0</v>
      </c>
      <c r="K196" s="1" t="str">
        <f t="shared" si="11"/>
        <v>-</v>
      </c>
      <c r="L196" s="1" t="str">
        <f t="shared" si="14"/>
        <v>-</v>
      </c>
    </row>
    <row r="197" spans="1:12" ht="260.10000000000002" customHeight="1" x14ac:dyDescent="0.25">
      <c r="A197" s="107"/>
      <c r="B197" s="100"/>
      <c r="C197" s="108"/>
      <c r="D197" s="109"/>
      <c r="E197" s="121"/>
      <c r="F197" s="121"/>
      <c r="G197" s="110"/>
      <c r="H197" s="50"/>
      <c r="I197" s="111"/>
      <c r="J197" s="106">
        <f t="shared" si="15"/>
        <v>0</v>
      </c>
      <c r="K197" s="1" t="str">
        <f>CONCATENATE(B197,"-",C197)</f>
        <v>-</v>
      </c>
      <c r="L197" s="1" t="str">
        <f t="shared" ref="L197:L201" si="16">CONCATENATE(A197,"-",D195)</f>
        <v>-</v>
      </c>
    </row>
    <row r="198" spans="1:12" ht="260.10000000000002" customHeight="1" x14ac:dyDescent="0.25">
      <c r="A198" s="107"/>
      <c r="B198" s="100"/>
      <c r="C198" s="108"/>
      <c r="D198" s="109"/>
      <c r="E198" s="121"/>
      <c r="F198" s="121"/>
      <c r="G198" s="110"/>
      <c r="H198" s="50"/>
      <c r="I198" s="111"/>
      <c r="J198" s="106">
        <f t="shared" si="15"/>
        <v>0</v>
      </c>
      <c r="K198" s="1" t="str">
        <f>CONCATENATE(B198,"-",C198)</f>
        <v>-</v>
      </c>
      <c r="L198" s="1" t="str">
        <f t="shared" si="16"/>
        <v>-</v>
      </c>
    </row>
    <row r="199" spans="1:12" ht="260.10000000000002" customHeight="1" x14ac:dyDescent="0.25">
      <c r="A199" s="107"/>
      <c r="B199" s="100"/>
      <c r="C199" s="108"/>
      <c r="D199" s="109"/>
      <c r="E199" s="121"/>
      <c r="F199" s="121"/>
      <c r="G199" s="110"/>
      <c r="H199" s="50"/>
      <c r="I199" s="111"/>
      <c r="J199" s="106">
        <f t="shared" si="15"/>
        <v>0</v>
      </c>
      <c r="K199" s="1" t="str">
        <f>CONCATENATE(B199,"-",C199)</f>
        <v>-</v>
      </c>
      <c r="L199" s="1" t="str">
        <f t="shared" si="16"/>
        <v>-</v>
      </c>
    </row>
    <row r="200" spans="1:12" ht="260.10000000000002" customHeight="1" x14ac:dyDescent="0.25">
      <c r="A200" s="107"/>
      <c r="B200" s="100"/>
      <c r="C200" s="108"/>
      <c r="D200" s="109"/>
      <c r="E200" s="121"/>
      <c r="F200" s="121"/>
      <c r="G200" s="110"/>
      <c r="H200" s="50"/>
      <c r="I200" s="111"/>
      <c r="J200" s="106">
        <f t="shared" si="15"/>
        <v>0</v>
      </c>
      <c r="K200" s="1" t="str">
        <f>CONCATENATE(B200,"-",C200)</f>
        <v>-</v>
      </c>
      <c r="L200" s="1" t="str">
        <f t="shared" si="16"/>
        <v>-</v>
      </c>
    </row>
    <row r="201" spans="1:12" ht="260.10000000000002" customHeight="1" x14ac:dyDescent="0.25">
      <c r="A201" s="107"/>
      <c r="B201" s="100"/>
      <c r="C201" s="108"/>
      <c r="D201" s="109"/>
      <c r="E201" s="121"/>
      <c r="F201" s="121"/>
      <c r="G201" s="110"/>
      <c r="H201" s="50"/>
      <c r="I201" s="111"/>
      <c r="J201" s="106">
        <f t="shared" si="15"/>
        <v>0</v>
      </c>
      <c r="K201" s="1" t="str">
        <f>CONCATENATE(B201,"-",C201)</f>
        <v>-</v>
      </c>
      <c r="L201" s="1" t="str">
        <f t="shared" si="16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  <row r="1000" spans="5:6" x14ac:dyDescent="0.25">
      <c r="E1000" s="119"/>
      <c r="F1000" s="119"/>
    </row>
    <row r="1001" spans="5:6" x14ac:dyDescent="0.25">
      <c r="E1001" s="119"/>
      <c r="F1001" s="119"/>
    </row>
    <row r="1002" spans="5:6" x14ac:dyDescent="0.25">
      <c r="E1002" s="119"/>
      <c r="F1002" s="119"/>
    </row>
    <row r="1003" spans="5:6" x14ac:dyDescent="0.25">
      <c r="E1003" s="119"/>
      <c r="F1003" s="119"/>
    </row>
    <row r="1004" spans="5:6" x14ac:dyDescent="0.25">
      <c r="E1004" s="119"/>
      <c r="F1004" s="119"/>
    </row>
    <row r="1005" spans="5:6" x14ac:dyDescent="0.25">
      <c r="E1005" s="119"/>
      <c r="F1005" s="119"/>
    </row>
    <row r="1006" spans="5:6" x14ac:dyDescent="0.25">
      <c r="E1006" s="119"/>
      <c r="F1006" s="119"/>
    </row>
    <row r="1007" spans="5:6" x14ac:dyDescent="0.25">
      <c r="E1007" s="119"/>
      <c r="F1007" s="119"/>
    </row>
    <row r="1008" spans="5:6" x14ac:dyDescent="0.25">
      <c r="E1008" s="119"/>
      <c r="F1008" s="119"/>
    </row>
    <row r="1009" spans="5:6" x14ac:dyDescent="0.25">
      <c r="E1009" s="119"/>
      <c r="F1009" s="119"/>
    </row>
    <row r="1010" spans="5:6" x14ac:dyDescent="0.25">
      <c r="E1010" s="119"/>
      <c r="F1010" s="119"/>
    </row>
    <row r="1011" spans="5:6" x14ac:dyDescent="0.25">
      <c r="E1011" s="119"/>
      <c r="F1011" s="119"/>
    </row>
    <row r="1012" spans="5:6" x14ac:dyDescent="0.25">
      <c r="E1012" s="119"/>
      <c r="F1012" s="119"/>
    </row>
    <row r="1013" spans="5:6" x14ac:dyDescent="0.25">
      <c r="E1013" s="119"/>
      <c r="F1013" s="119"/>
    </row>
    <row r="1014" spans="5:6" x14ac:dyDescent="0.25">
      <c r="E1014" s="119"/>
      <c r="F1014" s="119"/>
    </row>
    <row r="1015" spans="5:6" x14ac:dyDescent="0.25">
      <c r="E1015" s="119"/>
      <c r="F1015" s="119"/>
    </row>
    <row r="1016" spans="5:6" x14ac:dyDescent="0.25">
      <c r="E1016" s="119"/>
      <c r="F1016" s="119"/>
    </row>
    <row r="1017" spans="5:6" x14ac:dyDescent="0.25">
      <c r="E1017" s="119"/>
      <c r="F1017" s="119"/>
    </row>
    <row r="1018" spans="5:6" x14ac:dyDescent="0.25">
      <c r="E1018" s="119"/>
      <c r="F1018" s="119"/>
    </row>
    <row r="1019" spans="5:6" x14ac:dyDescent="0.25">
      <c r="E1019" s="119"/>
      <c r="F1019" s="119"/>
    </row>
    <row r="1020" spans="5:6" x14ac:dyDescent="0.25">
      <c r="E1020" s="119"/>
      <c r="F1020" s="119"/>
    </row>
    <row r="1021" spans="5:6" x14ac:dyDescent="0.25">
      <c r="E1021" s="119"/>
      <c r="F1021" s="119"/>
    </row>
    <row r="1022" spans="5:6" x14ac:dyDescent="0.25">
      <c r="E1022" s="119"/>
      <c r="F1022" s="119"/>
    </row>
    <row r="1023" spans="5:6" x14ac:dyDescent="0.25">
      <c r="E1023" s="119"/>
      <c r="F1023" s="119"/>
    </row>
    <row r="1024" spans="5:6" x14ac:dyDescent="0.25">
      <c r="E1024" s="119"/>
      <c r="F1024" s="119"/>
    </row>
    <row r="1025" spans="5:6" x14ac:dyDescent="0.25">
      <c r="E1025" s="119"/>
      <c r="F1025" s="119"/>
    </row>
    <row r="1026" spans="5:6" x14ac:dyDescent="0.25">
      <c r="E1026" s="119"/>
      <c r="F1026" s="119"/>
    </row>
    <row r="1027" spans="5:6" x14ac:dyDescent="0.25">
      <c r="E1027" s="119"/>
      <c r="F1027" s="119"/>
    </row>
    <row r="1028" spans="5:6" x14ac:dyDescent="0.25">
      <c r="E1028" s="119"/>
      <c r="F1028" s="119"/>
    </row>
    <row r="1029" spans="5:6" x14ac:dyDescent="0.25">
      <c r="E1029" s="119"/>
      <c r="F1029" s="119"/>
    </row>
    <row r="1030" spans="5:6" x14ac:dyDescent="0.25">
      <c r="E1030" s="119"/>
      <c r="F1030" s="119"/>
    </row>
    <row r="1031" spans="5:6" x14ac:dyDescent="0.25">
      <c r="E1031" s="119"/>
      <c r="F1031" s="119"/>
    </row>
    <row r="1032" spans="5:6" x14ac:dyDescent="0.25">
      <c r="E1032" s="119"/>
      <c r="F1032" s="119"/>
    </row>
    <row r="1033" spans="5:6" x14ac:dyDescent="0.25">
      <c r="E1033" s="119"/>
      <c r="F1033" s="119"/>
    </row>
    <row r="1034" spans="5:6" x14ac:dyDescent="0.25">
      <c r="E1034" s="119"/>
      <c r="F1034" s="119"/>
    </row>
    <row r="1035" spans="5:6" x14ac:dyDescent="0.25">
      <c r="E1035" s="119"/>
      <c r="F1035" s="119"/>
    </row>
    <row r="1036" spans="5:6" x14ac:dyDescent="0.25">
      <c r="E1036" s="119"/>
      <c r="F1036" s="119"/>
    </row>
    <row r="1037" spans="5:6" x14ac:dyDescent="0.25">
      <c r="E1037" s="119"/>
      <c r="F1037" s="119"/>
    </row>
    <row r="1038" spans="5:6" x14ac:dyDescent="0.25">
      <c r="E1038" s="119"/>
      <c r="F1038" s="119"/>
    </row>
    <row r="1039" spans="5:6" x14ac:dyDescent="0.25">
      <c r="E1039" s="119"/>
      <c r="F1039" s="119"/>
    </row>
    <row r="1040" spans="5:6" x14ac:dyDescent="0.25">
      <c r="E1040" s="119"/>
      <c r="F1040" s="119"/>
    </row>
    <row r="1041" spans="5:6" x14ac:dyDescent="0.25">
      <c r="E1041" s="119"/>
      <c r="F1041" s="119"/>
    </row>
    <row r="1042" spans="5:6" x14ac:dyDescent="0.25">
      <c r="E1042" s="119"/>
      <c r="F1042" s="119"/>
    </row>
    <row r="1043" spans="5:6" x14ac:dyDescent="0.25">
      <c r="E1043" s="119"/>
      <c r="F1043" s="119"/>
    </row>
    <row r="1044" spans="5:6" x14ac:dyDescent="0.25">
      <c r="E1044" s="119"/>
      <c r="F1044" s="119"/>
    </row>
    <row r="1045" spans="5:6" x14ac:dyDescent="0.25">
      <c r="E1045" s="119"/>
      <c r="F1045" s="119"/>
    </row>
    <row r="1046" spans="5:6" x14ac:dyDescent="0.25">
      <c r="E1046" s="119"/>
      <c r="F1046" s="119"/>
    </row>
    <row r="1047" spans="5:6" x14ac:dyDescent="0.25">
      <c r="E1047" s="119"/>
      <c r="F1047" s="119"/>
    </row>
    <row r="1048" spans="5:6" x14ac:dyDescent="0.25">
      <c r="E1048" s="119"/>
      <c r="F1048" s="119"/>
    </row>
    <row r="1049" spans="5:6" x14ac:dyDescent="0.25">
      <c r="E1049" s="119"/>
      <c r="F1049" s="119"/>
    </row>
    <row r="1050" spans="5:6" x14ac:dyDescent="0.25">
      <c r="E1050" s="119"/>
      <c r="F1050" s="119"/>
    </row>
    <row r="1051" spans="5:6" x14ac:dyDescent="0.25">
      <c r="E1051" s="119"/>
      <c r="F1051" s="119"/>
    </row>
    <row r="1052" spans="5:6" x14ac:dyDescent="0.25">
      <c r="E1052" s="119"/>
      <c r="F1052" s="119"/>
    </row>
    <row r="1053" spans="5:6" x14ac:dyDescent="0.25">
      <c r="E1053" s="119"/>
      <c r="F1053" s="119"/>
    </row>
    <row r="1054" spans="5:6" x14ac:dyDescent="0.25">
      <c r="E1054" s="119"/>
      <c r="F1054" s="119"/>
    </row>
    <row r="1055" spans="5:6" x14ac:dyDescent="0.25">
      <c r="E1055" s="119"/>
      <c r="F1055" s="119"/>
    </row>
    <row r="1056" spans="5:6" x14ac:dyDescent="0.25">
      <c r="E1056" s="119"/>
      <c r="F1056" s="119"/>
    </row>
    <row r="1057" spans="5:6" x14ac:dyDescent="0.25">
      <c r="E1057" s="119"/>
      <c r="F1057" s="119"/>
    </row>
    <row r="1058" spans="5:6" x14ac:dyDescent="0.25">
      <c r="E1058" s="119"/>
      <c r="F1058" s="119"/>
    </row>
    <row r="1059" spans="5:6" x14ac:dyDescent="0.25">
      <c r="E1059" s="119"/>
      <c r="F1059" s="119"/>
    </row>
    <row r="1060" spans="5:6" x14ac:dyDescent="0.25">
      <c r="E1060" s="119"/>
      <c r="F1060" s="119"/>
    </row>
    <row r="1061" spans="5:6" x14ac:dyDescent="0.25">
      <c r="E1061" s="119"/>
      <c r="F1061" s="119"/>
    </row>
    <row r="1062" spans="5:6" x14ac:dyDescent="0.25">
      <c r="E1062" s="119"/>
      <c r="F1062" s="119"/>
    </row>
    <row r="1063" spans="5:6" x14ac:dyDescent="0.25">
      <c r="E1063" s="119"/>
      <c r="F1063" s="119"/>
    </row>
    <row r="1064" spans="5:6" x14ac:dyDescent="0.25">
      <c r="E1064" s="119"/>
      <c r="F1064" s="119"/>
    </row>
    <row r="1065" spans="5:6" x14ac:dyDescent="0.25">
      <c r="E1065" s="119"/>
      <c r="F1065" s="119"/>
    </row>
    <row r="1066" spans="5:6" x14ac:dyDescent="0.25">
      <c r="E1066" s="119"/>
      <c r="F1066" s="119"/>
    </row>
    <row r="1067" spans="5:6" x14ac:dyDescent="0.25">
      <c r="E1067" s="119"/>
      <c r="F1067" s="119"/>
    </row>
    <row r="1068" spans="5:6" x14ac:dyDescent="0.25">
      <c r="E1068" s="119"/>
      <c r="F1068" s="119"/>
    </row>
    <row r="1069" spans="5:6" x14ac:dyDescent="0.25">
      <c r="E1069" s="119"/>
      <c r="F1069" s="119"/>
    </row>
    <row r="1070" spans="5:6" x14ac:dyDescent="0.25">
      <c r="E1070" s="119"/>
      <c r="F1070" s="119"/>
    </row>
    <row r="1071" spans="5:6" x14ac:dyDescent="0.25">
      <c r="E1071" s="119"/>
      <c r="F1071" s="119"/>
    </row>
    <row r="1072" spans="5:6" x14ac:dyDescent="0.25">
      <c r="E1072" s="119"/>
      <c r="F1072" s="119"/>
    </row>
    <row r="1073" spans="5:6" x14ac:dyDescent="0.25">
      <c r="E1073" s="119"/>
      <c r="F1073" s="119"/>
    </row>
    <row r="1074" spans="5:6" x14ac:dyDescent="0.25">
      <c r="E1074" s="119"/>
      <c r="F1074" s="119"/>
    </row>
    <row r="1075" spans="5:6" x14ac:dyDescent="0.25">
      <c r="E1075" s="119"/>
      <c r="F1075" s="119"/>
    </row>
    <row r="1076" spans="5:6" x14ac:dyDescent="0.25">
      <c r="E1076" s="119"/>
      <c r="F1076" s="119"/>
    </row>
    <row r="1077" spans="5:6" x14ac:dyDescent="0.25">
      <c r="E1077" s="119"/>
      <c r="F1077" s="119"/>
    </row>
    <row r="1078" spans="5:6" x14ac:dyDescent="0.25">
      <c r="E1078" s="119"/>
      <c r="F1078" s="119"/>
    </row>
    <row r="1079" spans="5:6" x14ac:dyDescent="0.25">
      <c r="E1079" s="119"/>
      <c r="F1079" s="119"/>
    </row>
    <row r="1080" spans="5:6" x14ac:dyDescent="0.25">
      <c r="E1080" s="119"/>
      <c r="F1080" s="119"/>
    </row>
    <row r="1081" spans="5:6" x14ac:dyDescent="0.25">
      <c r="E1081" s="119"/>
      <c r="F1081" s="119"/>
    </row>
    <row r="1082" spans="5:6" x14ac:dyDescent="0.25">
      <c r="E1082" s="119"/>
      <c r="F1082" s="119"/>
    </row>
    <row r="1083" spans="5:6" x14ac:dyDescent="0.25">
      <c r="E1083" s="119"/>
      <c r="F1083" s="119"/>
    </row>
    <row r="1084" spans="5:6" x14ac:dyDescent="0.25">
      <c r="E1084" s="119"/>
      <c r="F1084" s="119"/>
    </row>
    <row r="1085" spans="5:6" x14ac:dyDescent="0.25">
      <c r="E1085" s="119"/>
      <c r="F1085" s="119"/>
    </row>
    <row r="1086" spans="5:6" x14ac:dyDescent="0.25">
      <c r="E1086" s="119"/>
      <c r="F1086" s="119"/>
    </row>
    <row r="1087" spans="5:6" x14ac:dyDescent="0.25">
      <c r="E1087" s="119"/>
      <c r="F1087" s="119"/>
    </row>
    <row r="1088" spans="5:6" x14ac:dyDescent="0.25">
      <c r="E1088" s="119"/>
      <c r="F1088" s="119"/>
    </row>
    <row r="1089" spans="5:6" x14ac:dyDescent="0.25">
      <c r="E1089" s="119"/>
      <c r="F1089" s="119"/>
    </row>
    <row r="1090" spans="5:6" x14ac:dyDescent="0.25">
      <c r="E1090" s="119"/>
      <c r="F1090" s="119"/>
    </row>
    <row r="1091" spans="5:6" x14ac:dyDescent="0.25">
      <c r="E1091" s="119"/>
      <c r="F1091" s="119"/>
    </row>
    <row r="1092" spans="5:6" x14ac:dyDescent="0.25">
      <c r="E1092" s="119"/>
      <c r="F1092" s="119"/>
    </row>
    <row r="1093" spans="5:6" x14ac:dyDescent="0.25">
      <c r="E1093" s="119"/>
      <c r="F1093" s="119"/>
    </row>
    <row r="1094" spans="5:6" x14ac:dyDescent="0.25">
      <c r="E1094" s="119"/>
      <c r="F1094" s="119"/>
    </row>
    <row r="1095" spans="5:6" x14ac:dyDescent="0.25">
      <c r="E1095" s="119"/>
      <c r="F1095" s="119"/>
    </row>
    <row r="1096" spans="5:6" x14ac:dyDescent="0.25">
      <c r="E1096" s="119"/>
      <c r="F1096" s="119"/>
    </row>
    <row r="1097" spans="5:6" x14ac:dyDescent="0.25">
      <c r="E1097" s="119"/>
      <c r="F1097" s="119"/>
    </row>
    <row r="1098" spans="5:6" x14ac:dyDescent="0.25">
      <c r="E1098" s="119"/>
      <c r="F1098" s="119"/>
    </row>
    <row r="1099" spans="5:6" x14ac:dyDescent="0.25">
      <c r="E1099" s="119"/>
      <c r="F1099" s="119"/>
    </row>
    <row r="1100" spans="5:6" x14ac:dyDescent="0.25">
      <c r="E1100" s="119"/>
      <c r="F1100" s="119"/>
    </row>
    <row r="1101" spans="5:6" x14ac:dyDescent="0.25">
      <c r="E1101" s="119"/>
      <c r="F1101" s="119"/>
    </row>
    <row r="1102" spans="5:6" x14ac:dyDescent="0.25">
      <c r="E1102" s="119"/>
      <c r="F1102" s="119"/>
    </row>
    <row r="1103" spans="5:6" x14ac:dyDescent="0.25">
      <c r="E1103" s="119"/>
      <c r="F1103" s="119"/>
    </row>
    <row r="1104" spans="5:6" x14ac:dyDescent="0.25">
      <c r="E1104" s="119"/>
      <c r="F1104" s="119"/>
    </row>
    <row r="1105" spans="5:6" x14ac:dyDescent="0.25">
      <c r="E1105" s="119"/>
      <c r="F1105" s="119"/>
    </row>
    <row r="1106" spans="5:6" x14ac:dyDescent="0.25">
      <c r="E1106" s="119"/>
      <c r="F1106" s="119"/>
    </row>
    <row r="1107" spans="5:6" x14ac:dyDescent="0.25">
      <c r="E1107" s="119"/>
      <c r="F1107" s="119"/>
    </row>
    <row r="1108" spans="5:6" x14ac:dyDescent="0.25">
      <c r="E1108" s="119"/>
      <c r="F1108" s="119"/>
    </row>
    <row r="1109" spans="5:6" x14ac:dyDescent="0.25">
      <c r="E1109" s="119"/>
      <c r="F1109" s="119"/>
    </row>
    <row r="1110" spans="5:6" x14ac:dyDescent="0.25">
      <c r="E1110" s="119"/>
      <c r="F1110" s="119"/>
    </row>
    <row r="1111" spans="5:6" x14ac:dyDescent="0.25">
      <c r="E1111" s="119"/>
      <c r="F1111" s="119"/>
    </row>
    <row r="1112" spans="5:6" x14ac:dyDescent="0.25">
      <c r="E1112" s="119"/>
      <c r="F1112" s="119"/>
    </row>
    <row r="1113" spans="5:6" x14ac:dyDescent="0.25">
      <c r="E1113" s="119"/>
      <c r="F1113" s="119"/>
    </row>
    <row r="1114" spans="5:6" x14ac:dyDescent="0.25">
      <c r="E1114" s="119"/>
      <c r="F1114" s="119"/>
    </row>
    <row r="1115" spans="5:6" x14ac:dyDescent="0.25">
      <c r="E1115" s="119"/>
      <c r="F1115" s="119"/>
    </row>
    <row r="1116" spans="5:6" x14ac:dyDescent="0.25">
      <c r="E1116" s="119"/>
      <c r="F1116" s="119"/>
    </row>
    <row r="1117" spans="5:6" x14ac:dyDescent="0.25">
      <c r="E1117" s="119"/>
      <c r="F1117" s="119"/>
    </row>
    <row r="1118" spans="5:6" x14ac:dyDescent="0.25">
      <c r="E1118" s="119"/>
      <c r="F1118" s="119"/>
    </row>
    <row r="1119" spans="5:6" x14ac:dyDescent="0.25">
      <c r="E1119" s="119"/>
      <c r="F1119" s="119"/>
    </row>
    <row r="1120" spans="5:6" x14ac:dyDescent="0.25">
      <c r="E1120" s="119"/>
      <c r="F1120" s="119"/>
    </row>
    <row r="1121" spans="5:6" x14ac:dyDescent="0.25">
      <c r="E1121" s="119"/>
      <c r="F1121" s="119"/>
    </row>
    <row r="1122" spans="5:6" x14ac:dyDescent="0.25">
      <c r="E1122" s="119"/>
      <c r="F1122" s="119"/>
    </row>
    <row r="1123" spans="5:6" x14ac:dyDescent="0.25">
      <c r="E1123" s="119"/>
      <c r="F1123" s="119"/>
    </row>
    <row r="1124" spans="5:6" x14ac:dyDescent="0.25">
      <c r="E1124" s="119"/>
      <c r="F1124" s="119"/>
    </row>
    <row r="1125" spans="5:6" x14ac:dyDescent="0.25">
      <c r="E1125" s="119"/>
      <c r="F1125" s="119"/>
    </row>
    <row r="1126" spans="5:6" x14ac:dyDescent="0.25">
      <c r="E1126" s="119"/>
      <c r="F1126" s="119"/>
    </row>
    <row r="1127" spans="5:6" x14ac:dyDescent="0.25">
      <c r="E1127" s="119"/>
      <c r="F1127" s="119"/>
    </row>
    <row r="1128" spans="5:6" x14ac:dyDescent="0.25">
      <c r="E1128" s="119"/>
      <c r="F1128" s="119"/>
    </row>
    <row r="1129" spans="5:6" x14ac:dyDescent="0.25">
      <c r="E1129" s="119"/>
      <c r="F1129" s="119"/>
    </row>
    <row r="1130" spans="5:6" x14ac:dyDescent="0.25">
      <c r="E1130" s="119"/>
      <c r="F1130" s="119"/>
    </row>
    <row r="1131" spans="5:6" x14ac:dyDescent="0.25">
      <c r="E1131" s="119"/>
      <c r="F1131" s="119"/>
    </row>
    <row r="1132" spans="5:6" x14ac:dyDescent="0.25">
      <c r="E1132" s="119"/>
      <c r="F1132" s="119"/>
    </row>
    <row r="1133" spans="5:6" x14ac:dyDescent="0.25">
      <c r="E1133" s="119"/>
      <c r="F1133" s="119"/>
    </row>
    <row r="1134" spans="5:6" x14ac:dyDescent="0.25">
      <c r="E1134" s="119"/>
      <c r="F1134" s="119"/>
    </row>
    <row r="1135" spans="5:6" x14ac:dyDescent="0.25">
      <c r="E1135" s="119"/>
      <c r="F1135" s="119"/>
    </row>
    <row r="1136" spans="5:6" x14ac:dyDescent="0.25">
      <c r="E1136" s="119"/>
      <c r="F1136" s="119"/>
    </row>
    <row r="1137" spans="5:6" x14ac:dyDescent="0.25">
      <c r="E1137" s="119"/>
      <c r="F1137" s="119"/>
    </row>
    <row r="1138" spans="5:6" x14ac:dyDescent="0.25">
      <c r="E1138" s="119"/>
      <c r="F1138" s="119"/>
    </row>
    <row r="1139" spans="5:6" x14ac:dyDescent="0.25">
      <c r="E1139" s="119"/>
      <c r="F1139" s="119"/>
    </row>
    <row r="1140" spans="5:6" x14ac:dyDescent="0.25">
      <c r="E1140" s="119"/>
      <c r="F1140" s="119"/>
    </row>
    <row r="1141" spans="5:6" x14ac:dyDescent="0.25">
      <c r="E1141" s="119"/>
      <c r="F1141" s="119"/>
    </row>
    <row r="1142" spans="5:6" x14ac:dyDescent="0.25">
      <c r="E1142" s="119"/>
      <c r="F1142" s="119"/>
    </row>
    <row r="1143" spans="5:6" x14ac:dyDescent="0.25">
      <c r="E1143" s="119"/>
      <c r="F1143" s="119"/>
    </row>
    <row r="1144" spans="5:6" x14ac:dyDescent="0.25">
      <c r="E1144" s="119"/>
      <c r="F1144" s="119"/>
    </row>
    <row r="1145" spans="5:6" x14ac:dyDescent="0.25">
      <c r="E1145" s="119"/>
      <c r="F1145" s="119"/>
    </row>
    <row r="1146" spans="5:6" x14ac:dyDescent="0.25">
      <c r="E1146" s="119"/>
      <c r="F1146" s="119"/>
    </row>
    <row r="1147" spans="5:6" x14ac:dyDescent="0.25">
      <c r="E1147" s="119"/>
      <c r="F1147" s="119"/>
    </row>
    <row r="1148" spans="5:6" x14ac:dyDescent="0.25">
      <c r="E1148" s="119"/>
      <c r="F1148" s="119"/>
    </row>
    <row r="1149" spans="5:6" x14ac:dyDescent="0.25">
      <c r="E1149" s="119"/>
      <c r="F1149" s="119"/>
    </row>
    <row r="1150" spans="5:6" x14ac:dyDescent="0.25">
      <c r="E1150" s="119"/>
      <c r="F1150" s="119"/>
    </row>
    <row r="1151" spans="5:6" x14ac:dyDescent="0.25">
      <c r="E1151" s="119"/>
      <c r="F1151" s="119"/>
    </row>
    <row r="1152" spans="5:6" x14ac:dyDescent="0.25">
      <c r="E1152" s="119"/>
      <c r="F1152" s="119"/>
    </row>
    <row r="1153" spans="5:6" x14ac:dyDescent="0.25">
      <c r="E1153" s="119"/>
      <c r="F1153" s="119"/>
    </row>
    <row r="1154" spans="5:6" x14ac:dyDescent="0.25">
      <c r="E1154" s="119"/>
      <c r="F1154" s="119"/>
    </row>
    <row r="1155" spans="5:6" x14ac:dyDescent="0.25">
      <c r="E1155" s="119"/>
      <c r="F1155" s="119"/>
    </row>
    <row r="1156" spans="5:6" x14ac:dyDescent="0.25">
      <c r="E1156" s="119"/>
      <c r="F1156" s="119"/>
    </row>
    <row r="1157" spans="5:6" x14ac:dyDescent="0.25">
      <c r="E1157" s="119"/>
      <c r="F1157" s="119"/>
    </row>
    <row r="1158" spans="5:6" x14ac:dyDescent="0.25">
      <c r="E1158" s="119"/>
      <c r="F1158" s="119"/>
    </row>
    <row r="1159" spans="5:6" x14ac:dyDescent="0.25">
      <c r="E1159" s="119"/>
      <c r="F1159" s="119"/>
    </row>
    <row r="1160" spans="5:6" x14ac:dyDescent="0.25">
      <c r="E1160" s="119"/>
      <c r="F1160" s="119"/>
    </row>
    <row r="1161" spans="5:6" x14ac:dyDescent="0.25">
      <c r="E1161" s="119"/>
      <c r="F1161" s="119"/>
    </row>
    <row r="1162" spans="5:6" x14ac:dyDescent="0.25">
      <c r="E1162" s="119"/>
      <c r="F1162" s="119"/>
    </row>
    <row r="1163" spans="5:6" x14ac:dyDescent="0.25">
      <c r="E1163" s="119"/>
      <c r="F1163" s="119"/>
    </row>
    <row r="1164" spans="5:6" x14ac:dyDescent="0.25">
      <c r="E1164" s="119"/>
      <c r="F1164" s="119"/>
    </row>
    <row r="1165" spans="5:6" x14ac:dyDescent="0.25">
      <c r="E1165" s="119"/>
      <c r="F1165" s="119"/>
    </row>
    <row r="1166" spans="5:6" x14ac:dyDescent="0.25">
      <c r="E1166" s="119"/>
      <c r="F1166" s="119"/>
    </row>
    <row r="1167" spans="5:6" x14ac:dyDescent="0.25">
      <c r="E1167" s="119"/>
      <c r="F1167" s="119"/>
    </row>
    <row r="1168" spans="5:6" x14ac:dyDescent="0.25">
      <c r="E1168" s="119"/>
      <c r="F1168" s="119"/>
    </row>
    <row r="1169" spans="5:6" x14ac:dyDescent="0.25">
      <c r="E1169" s="119"/>
      <c r="F1169" s="119"/>
    </row>
    <row r="1170" spans="5:6" x14ac:dyDescent="0.25">
      <c r="E1170" s="119"/>
      <c r="F1170" s="119"/>
    </row>
    <row r="1171" spans="5:6" x14ac:dyDescent="0.25">
      <c r="E1171" s="119"/>
      <c r="F1171" s="119"/>
    </row>
    <row r="1172" spans="5:6" x14ac:dyDescent="0.25">
      <c r="E1172" s="119"/>
      <c r="F1172" s="119"/>
    </row>
    <row r="1173" spans="5:6" x14ac:dyDescent="0.25">
      <c r="E1173" s="119"/>
      <c r="F1173" s="119"/>
    </row>
    <row r="1174" spans="5:6" x14ac:dyDescent="0.25">
      <c r="E1174" s="119"/>
      <c r="F1174" s="119"/>
    </row>
    <row r="1175" spans="5:6" x14ac:dyDescent="0.25">
      <c r="E1175" s="119"/>
      <c r="F1175" s="119"/>
    </row>
    <row r="1176" spans="5:6" x14ac:dyDescent="0.25">
      <c r="E1176" s="119"/>
      <c r="F1176" s="119"/>
    </row>
    <row r="1177" spans="5:6" x14ac:dyDescent="0.25">
      <c r="E1177" s="119"/>
      <c r="F1177" s="119"/>
    </row>
    <row r="1178" spans="5:6" x14ac:dyDescent="0.25">
      <c r="E1178" s="119"/>
      <c r="F1178" s="119"/>
    </row>
    <row r="1179" spans="5:6" x14ac:dyDescent="0.25">
      <c r="E1179" s="119"/>
      <c r="F1179" s="119"/>
    </row>
    <row r="1180" spans="5:6" x14ac:dyDescent="0.25">
      <c r="E1180" s="119"/>
      <c r="F1180" s="119"/>
    </row>
    <row r="1181" spans="5:6" x14ac:dyDescent="0.25">
      <c r="E1181" s="119"/>
      <c r="F1181" s="119"/>
    </row>
    <row r="1182" spans="5:6" x14ac:dyDescent="0.25">
      <c r="E1182" s="119"/>
      <c r="F1182" s="119"/>
    </row>
    <row r="1183" spans="5:6" x14ac:dyDescent="0.25">
      <c r="E1183" s="119"/>
      <c r="F1183" s="119"/>
    </row>
    <row r="1184" spans="5:6" x14ac:dyDescent="0.25">
      <c r="E1184" s="119"/>
      <c r="F1184" s="119"/>
    </row>
    <row r="1185" spans="5:6" x14ac:dyDescent="0.25">
      <c r="E1185" s="119"/>
      <c r="F1185" s="119"/>
    </row>
    <row r="1186" spans="5:6" x14ac:dyDescent="0.25">
      <c r="E1186" s="119"/>
      <c r="F1186" s="119"/>
    </row>
    <row r="1187" spans="5:6" x14ac:dyDescent="0.25">
      <c r="E1187" s="119"/>
      <c r="F1187" s="119"/>
    </row>
    <row r="1188" spans="5:6" x14ac:dyDescent="0.25">
      <c r="E1188" s="119"/>
      <c r="F1188" s="119"/>
    </row>
    <row r="1189" spans="5:6" x14ac:dyDescent="0.25">
      <c r="E1189" s="119"/>
      <c r="F1189" s="119"/>
    </row>
    <row r="1190" spans="5:6" x14ac:dyDescent="0.25">
      <c r="E1190" s="119"/>
      <c r="F1190" s="119"/>
    </row>
    <row r="1191" spans="5:6" x14ac:dyDescent="0.25">
      <c r="E1191" s="119"/>
      <c r="F1191" s="119"/>
    </row>
    <row r="1192" spans="5:6" x14ac:dyDescent="0.25">
      <c r="E1192" s="119"/>
      <c r="F1192" s="119"/>
    </row>
    <row r="1193" spans="5:6" x14ac:dyDescent="0.25">
      <c r="E1193" s="119"/>
      <c r="F1193" s="119"/>
    </row>
    <row r="1194" spans="5:6" x14ac:dyDescent="0.25">
      <c r="E1194" s="119"/>
      <c r="F1194" s="119"/>
    </row>
    <row r="1195" spans="5:6" x14ac:dyDescent="0.25">
      <c r="E1195" s="119"/>
      <c r="F1195" s="119"/>
    </row>
    <row r="1196" spans="5:6" x14ac:dyDescent="0.25">
      <c r="E1196" s="119"/>
      <c r="F1196" s="119"/>
    </row>
    <row r="1197" spans="5:6" x14ac:dyDescent="0.25">
      <c r="E1197" s="119"/>
      <c r="F1197" s="119"/>
    </row>
    <row r="1198" spans="5:6" x14ac:dyDescent="0.25">
      <c r="E1198" s="119"/>
      <c r="F1198" s="119"/>
    </row>
    <row r="1199" spans="5:6" x14ac:dyDescent="0.25">
      <c r="E1199" s="119"/>
      <c r="F1199" s="119"/>
    </row>
    <row r="1200" spans="5:6" x14ac:dyDescent="0.25">
      <c r="E1200" s="119"/>
      <c r="F1200" s="119"/>
    </row>
    <row r="1201" spans="5:6" x14ac:dyDescent="0.25">
      <c r="E1201" s="119"/>
      <c r="F1201" s="119"/>
    </row>
    <row r="1202" spans="5:6" x14ac:dyDescent="0.25">
      <c r="E1202" s="119"/>
      <c r="F1202" s="119"/>
    </row>
    <row r="1203" spans="5:6" x14ac:dyDescent="0.25">
      <c r="E1203" s="119"/>
      <c r="F1203" s="119"/>
    </row>
    <row r="1204" spans="5:6" x14ac:dyDescent="0.25">
      <c r="E1204" s="119"/>
      <c r="F1204" s="119"/>
    </row>
    <row r="1205" spans="5:6" x14ac:dyDescent="0.25">
      <c r="E1205" s="119"/>
      <c r="F1205" s="119"/>
    </row>
    <row r="1206" spans="5:6" x14ac:dyDescent="0.25">
      <c r="E1206" s="119"/>
      <c r="F1206" s="119"/>
    </row>
    <row r="1207" spans="5:6" x14ac:dyDescent="0.25">
      <c r="E1207" s="119"/>
      <c r="F1207" s="119"/>
    </row>
    <row r="1208" spans="5:6" x14ac:dyDescent="0.25">
      <c r="E1208" s="119"/>
      <c r="F1208" s="119"/>
    </row>
    <row r="1209" spans="5:6" x14ac:dyDescent="0.25">
      <c r="E1209" s="119"/>
      <c r="F1209" s="119"/>
    </row>
    <row r="1210" spans="5:6" x14ac:dyDescent="0.25">
      <c r="E1210" s="119"/>
      <c r="F1210" s="119"/>
    </row>
    <row r="1211" spans="5:6" x14ac:dyDescent="0.25">
      <c r="E1211" s="119"/>
      <c r="F1211" s="119"/>
    </row>
    <row r="1212" spans="5:6" x14ac:dyDescent="0.25">
      <c r="E1212" s="119"/>
      <c r="F1212" s="119"/>
    </row>
    <row r="1213" spans="5:6" x14ac:dyDescent="0.25">
      <c r="E1213" s="119"/>
      <c r="F1213" s="119"/>
    </row>
    <row r="1214" spans="5:6" x14ac:dyDescent="0.25">
      <c r="E1214" s="119"/>
      <c r="F1214" s="119"/>
    </row>
    <row r="1215" spans="5:6" x14ac:dyDescent="0.25">
      <c r="E1215" s="119"/>
      <c r="F1215" s="119"/>
    </row>
    <row r="1216" spans="5:6" x14ac:dyDescent="0.25">
      <c r="E1216" s="119"/>
      <c r="F1216" s="119"/>
    </row>
    <row r="1217" spans="5:6" x14ac:dyDescent="0.25">
      <c r="E1217" s="119"/>
      <c r="F1217" s="119"/>
    </row>
    <row r="1218" spans="5:6" x14ac:dyDescent="0.25">
      <c r="E1218" s="119"/>
      <c r="F1218" s="119"/>
    </row>
    <row r="1219" spans="5:6" x14ac:dyDescent="0.25">
      <c r="E1219" s="119"/>
      <c r="F1219" s="119"/>
    </row>
    <row r="1220" spans="5:6" x14ac:dyDescent="0.25">
      <c r="E1220" s="119"/>
      <c r="F1220" s="119"/>
    </row>
    <row r="1221" spans="5:6" x14ac:dyDescent="0.25">
      <c r="E1221" s="119"/>
      <c r="F1221" s="119"/>
    </row>
    <row r="1222" spans="5:6" x14ac:dyDescent="0.25">
      <c r="E1222" s="119"/>
      <c r="F1222" s="119"/>
    </row>
    <row r="1223" spans="5:6" x14ac:dyDescent="0.25">
      <c r="E1223" s="119"/>
      <c r="F1223" s="119"/>
    </row>
    <row r="1224" spans="5:6" x14ac:dyDescent="0.25">
      <c r="E1224" s="119"/>
      <c r="F1224" s="119"/>
    </row>
    <row r="1225" spans="5:6" x14ac:dyDescent="0.25">
      <c r="E1225" s="119"/>
      <c r="F1225" s="119"/>
    </row>
    <row r="1226" spans="5:6" x14ac:dyDescent="0.25">
      <c r="E1226" s="119"/>
      <c r="F1226" s="119"/>
    </row>
    <row r="1227" spans="5:6" x14ac:dyDescent="0.25">
      <c r="E1227" s="119"/>
      <c r="F1227" s="119"/>
    </row>
    <row r="1228" spans="5:6" x14ac:dyDescent="0.25">
      <c r="E1228" s="119"/>
      <c r="F1228" s="119"/>
    </row>
    <row r="1229" spans="5:6" x14ac:dyDescent="0.25">
      <c r="E1229" s="119"/>
      <c r="F1229" s="119"/>
    </row>
    <row r="1230" spans="5:6" x14ac:dyDescent="0.25">
      <c r="E1230" s="119"/>
      <c r="F1230" s="119"/>
    </row>
    <row r="1231" spans="5:6" x14ac:dyDescent="0.25">
      <c r="E1231" s="119"/>
      <c r="F1231" s="119"/>
    </row>
    <row r="1232" spans="5:6" x14ac:dyDescent="0.25">
      <c r="E1232" s="119"/>
      <c r="F1232" s="119"/>
    </row>
    <row r="1233" spans="5:6" x14ac:dyDescent="0.25">
      <c r="E1233" s="119"/>
      <c r="F1233" s="119"/>
    </row>
    <row r="1234" spans="5:6" x14ac:dyDescent="0.25">
      <c r="E1234" s="119"/>
      <c r="F1234" s="119"/>
    </row>
    <row r="1235" spans="5:6" x14ac:dyDescent="0.25">
      <c r="E1235" s="119"/>
      <c r="F1235" s="119"/>
    </row>
    <row r="1236" spans="5:6" x14ac:dyDescent="0.25">
      <c r="E1236" s="119"/>
      <c r="F1236" s="119"/>
    </row>
    <row r="1237" spans="5:6" x14ac:dyDescent="0.25">
      <c r="E1237" s="119"/>
      <c r="F1237" s="119"/>
    </row>
    <row r="1238" spans="5:6" x14ac:dyDescent="0.25">
      <c r="E1238" s="119"/>
      <c r="F1238" s="119"/>
    </row>
    <row r="1239" spans="5:6" x14ac:dyDescent="0.25">
      <c r="E1239" s="119"/>
      <c r="F1239" s="119"/>
    </row>
    <row r="1240" spans="5:6" x14ac:dyDescent="0.25">
      <c r="E1240" s="119"/>
      <c r="F1240" s="119"/>
    </row>
    <row r="1241" spans="5:6" x14ac:dyDescent="0.25">
      <c r="E1241" s="119"/>
      <c r="F1241" s="119"/>
    </row>
    <row r="1242" spans="5:6" x14ac:dyDescent="0.25">
      <c r="E1242" s="119"/>
      <c r="F1242" s="119"/>
    </row>
    <row r="1243" spans="5:6" x14ac:dyDescent="0.25">
      <c r="E1243" s="119"/>
      <c r="F1243" s="119"/>
    </row>
    <row r="1244" spans="5:6" x14ac:dyDescent="0.25">
      <c r="E1244" s="119"/>
      <c r="F1244" s="119"/>
    </row>
    <row r="1245" spans="5:6" x14ac:dyDescent="0.25">
      <c r="E1245" s="119"/>
      <c r="F1245" s="119"/>
    </row>
    <row r="1246" spans="5:6" x14ac:dyDescent="0.25">
      <c r="E1246" s="119"/>
      <c r="F1246" s="119"/>
    </row>
    <row r="1247" spans="5:6" x14ac:dyDescent="0.25">
      <c r="E1247" s="119"/>
      <c r="F1247" s="119"/>
    </row>
    <row r="1248" spans="5:6" x14ac:dyDescent="0.25">
      <c r="E1248" s="119"/>
      <c r="F1248" s="119"/>
    </row>
    <row r="1249" spans="5:6" x14ac:dyDescent="0.25">
      <c r="E1249" s="119"/>
      <c r="F1249" s="119"/>
    </row>
    <row r="1250" spans="5:6" x14ac:dyDescent="0.25">
      <c r="E1250" s="119"/>
      <c r="F1250" s="119"/>
    </row>
    <row r="1251" spans="5:6" x14ac:dyDescent="0.25">
      <c r="E1251" s="119"/>
      <c r="F1251" s="119"/>
    </row>
    <row r="1252" spans="5:6" x14ac:dyDescent="0.25">
      <c r="E1252" s="119"/>
      <c r="F1252" s="119"/>
    </row>
    <row r="1253" spans="5:6" x14ac:dyDescent="0.25">
      <c r="E1253" s="119"/>
      <c r="F1253" s="119"/>
    </row>
    <row r="1254" spans="5:6" x14ac:dyDescent="0.25">
      <c r="E1254" s="119"/>
      <c r="F1254" s="119"/>
    </row>
    <row r="1255" spans="5:6" x14ac:dyDescent="0.25">
      <c r="E1255" s="119"/>
      <c r="F1255" s="119"/>
    </row>
    <row r="1256" spans="5:6" x14ac:dyDescent="0.25">
      <c r="E1256" s="119"/>
      <c r="F1256" s="119"/>
    </row>
    <row r="1257" spans="5:6" x14ac:dyDescent="0.25">
      <c r="E1257" s="119"/>
      <c r="F1257" s="119"/>
    </row>
    <row r="1258" spans="5:6" x14ac:dyDescent="0.25">
      <c r="E1258" s="119"/>
      <c r="F1258" s="119"/>
    </row>
    <row r="1259" spans="5:6" x14ac:dyDescent="0.25">
      <c r="E1259" s="119"/>
      <c r="F1259" s="119"/>
    </row>
    <row r="1260" spans="5:6" x14ac:dyDescent="0.25">
      <c r="E1260" s="119"/>
      <c r="F1260" s="119"/>
    </row>
    <row r="1261" spans="5:6" x14ac:dyDescent="0.25">
      <c r="E1261" s="119"/>
      <c r="F1261" s="119"/>
    </row>
    <row r="1262" spans="5:6" x14ac:dyDescent="0.25">
      <c r="E1262" s="119"/>
      <c r="F1262" s="119"/>
    </row>
    <row r="1263" spans="5:6" x14ac:dyDescent="0.25">
      <c r="E1263" s="119"/>
      <c r="F1263" s="119"/>
    </row>
    <row r="1264" spans="5:6" x14ac:dyDescent="0.25">
      <c r="E1264" s="119"/>
      <c r="F1264" s="119"/>
    </row>
    <row r="1265" spans="5:6" x14ac:dyDescent="0.25">
      <c r="E1265" s="119"/>
      <c r="F1265" s="119"/>
    </row>
    <row r="1266" spans="5:6" x14ac:dyDescent="0.25">
      <c r="E1266" s="119"/>
      <c r="F1266" s="119"/>
    </row>
    <row r="1267" spans="5:6" x14ac:dyDescent="0.25">
      <c r="E1267" s="119"/>
      <c r="F1267" s="119"/>
    </row>
    <row r="1268" spans="5:6" x14ac:dyDescent="0.25">
      <c r="E1268" s="119"/>
      <c r="F1268" s="119"/>
    </row>
    <row r="1269" spans="5:6" x14ac:dyDescent="0.25">
      <c r="E1269" s="119"/>
      <c r="F1269" s="119"/>
    </row>
    <row r="1270" spans="5:6" x14ac:dyDescent="0.25">
      <c r="E1270" s="119"/>
      <c r="F1270" s="119"/>
    </row>
    <row r="1271" spans="5:6" x14ac:dyDescent="0.25">
      <c r="E1271" s="119"/>
      <c r="F1271" s="119"/>
    </row>
    <row r="1272" spans="5:6" x14ac:dyDescent="0.25">
      <c r="E1272" s="119"/>
      <c r="F1272" s="119"/>
    </row>
    <row r="1273" spans="5:6" x14ac:dyDescent="0.25">
      <c r="E1273" s="119"/>
      <c r="F1273" s="119"/>
    </row>
    <row r="1274" spans="5:6" x14ac:dyDescent="0.25">
      <c r="E1274" s="119"/>
      <c r="F1274" s="119"/>
    </row>
    <row r="1275" spans="5:6" x14ac:dyDescent="0.25">
      <c r="E1275" s="119"/>
      <c r="F1275" s="119"/>
    </row>
    <row r="1276" spans="5:6" x14ac:dyDescent="0.25">
      <c r="E1276" s="119"/>
      <c r="F1276" s="119"/>
    </row>
    <row r="1277" spans="5:6" x14ac:dyDescent="0.25">
      <c r="E1277" s="119"/>
      <c r="F1277" s="119"/>
    </row>
    <row r="1278" spans="5:6" x14ac:dyDescent="0.25">
      <c r="E1278" s="119"/>
      <c r="F1278" s="119"/>
    </row>
    <row r="1279" spans="5:6" x14ac:dyDescent="0.25">
      <c r="E1279" s="119"/>
      <c r="F1279" s="119"/>
    </row>
    <row r="1280" spans="5:6" x14ac:dyDescent="0.25">
      <c r="E1280" s="119"/>
      <c r="F1280" s="119"/>
    </row>
    <row r="1281" spans="5:6" x14ac:dyDescent="0.25">
      <c r="E1281" s="119"/>
      <c r="F1281" s="119"/>
    </row>
    <row r="1282" spans="5:6" x14ac:dyDescent="0.25">
      <c r="E1282" s="119"/>
      <c r="F1282" s="119"/>
    </row>
    <row r="1283" spans="5:6" x14ac:dyDescent="0.25">
      <c r="E1283" s="119"/>
      <c r="F1283" s="119"/>
    </row>
    <row r="1284" spans="5:6" x14ac:dyDescent="0.25">
      <c r="E1284" s="119"/>
      <c r="F1284" s="119"/>
    </row>
    <row r="1285" spans="5:6" x14ac:dyDescent="0.25">
      <c r="E1285" s="119"/>
      <c r="F1285" s="119"/>
    </row>
    <row r="1286" spans="5:6" x14ac:dyDescent="0.25">
      <c r="E1286" s="119"/>
      <c r="F1286" s="119"/>
    </row>
    <row r="1287" spans="5:6" x14ac:dyDescent="0.25">
      <c r="E1287" s="119"/>
      <c r="F1287" s="119"/>
    </row>
    <row r="1288" spans="5:6" x14ac:dyDescent="0.25">
      <c r="E1288" s="119"/>
      <c r="F1288" s="119"/>
    </row>
    <row r="1289" spans="5:6" x14ac:dyDescent="0.25">
      <c r="E1289" s="119"/>
      <c r="F1289" s="119"/>
    </row>
    <row r="1290" spans="5:6" x14ac:dyDescent="0.25">
      <c r="E1290" s="119"/>
      <c r="F1290" s="119"/>
    </row>
    <row r="1291" spans="5:6" x14ac:dyDescent="0.25">
      <c r="E1291" s="119"/>
      <c r="F1291" s="119"/>
    </row>
    <row r="1292" spans="5:6" x14ac:dyDescent="0.25">
      <c r="E1292" s="119"/>
      <c r="F1292" s="119"/>
    </row>
    <row r="1293" spans="5:6" x14ac:dyDescent="0.25">
      <c r="E1293" s="119"/>
      <c r="F1293" s="119"/>
    </row>
    <row r="1294" spans="5:6" x14ac:dyDescent="0.25">
      <c r="E1294" s="119"/>
      <c r="F1294" s="119"/>
    </row>
    <row r="1295" spans="5:6" x14ac:dyDescent="0.25">
      <c r="E1295" s="119"/>
      <c r="F1295" s="119"/>
    </row>
    <row r="1296" spans="5:6" x14ac:dyDescent="0.25">
      <c r="E1296" s="119"/>
      <c r="F1296" s="119"/>
    </row>
    <row r="1297" spans="5:6" x14ac:dyDescent="0.25">
      <c r="E1297" s="119"/>
      <c r="F1297" s="119"/>
    </row>
    <row r="1298" spans="5:6" x14ac:dyDescent="0.25">
      <c r="E1298" s="119"/>
      <c r="F1298" s="119"/>
    </row>
    <row r="1299" spans="5:6" x14ac:dyDescent="0.25">
      <c r="E1299" s="119"/>
      <c r="F1299" s="119"/>
    </row>
    <row r="1300" spans="5:6" x14ac:dyDescent="0.25">
      <c r="E1300" s="119"/>
      <c r="F1300" s="119"/>
    </row>
    <row r="1301" spans="5:6" x14ac:dyDescent="0.25">
      <c r="E1301" s="119"/>
      <c r="F1301" s="119"/>
    </row>
    <row r="1302" spans="5:6" x14ac:dyDescent="0.25">
      <c r="E1302" s="119"/>
      <c r="F1302" s="119"/>
    </row>
    <row r="1303" spans="5:6" x14ac:dyDescent="0.25">
      <c r="E1303" s="119"/>
      <c r="F1303" s="119"/>
    </row>
    <row r="1304" spans="5:6" x14ac:dyDescent="0.25">
      <c r="E1304" s="119"/>
      <c r="F1304" s="119"/>
    </row>
    <row r="1305" spans="5:6" x14ac:dyDescent="0.25">
      <c r="E1305" s="119"/>
      <c r="F1305" s="119"/>
    </row>
    <row r="1306" spans="5:6" x14ac:dyDescent="0.25">
      <c r="E1306" s="119"/>
      <c r="F1306" s="119"/>
    </row>
    <row r="1307" spans="5:6" x14ac:dyDescent="0.25">
      <c r="E1307" s="119"/>
      <c r="F1307" s="119"/>
    </row>
    <row r="1308" spans="5:6" x14ac:dyDescent="0.25">
      <c r="E1308" s="119"/>
      <c r="F1308" s="119"/>
    </row>
    <row r="1309" spans="5:6" x14ac:dyDescent="0.25">
      <c r="E1309" s="119"/>
      <c r="F1309" s="119"/>
    </row>
    <row r="1310" spans="5:6" x14ac:dyDescent="0.25">
      <c r="E1310" s="119"/>
      <c r="F1310" s="119"/>
    </row>
    <row r="1311" spans="5:6" x14ac:dyDescent="0.25">
      <c r="E1311" s="119"/>
      <c r="F1311" s="119"/>
    </row>
    <row r="1312" spans="5:6" x14ac:dyDescent="0.25">
      <c r="E1312" s="119"/>
      <c r="F1312" s="119"/>
    </row>
    <row r="1313" spans="5:6" x14ac:dyDescent="0.25">
      <c r="E1313" s="119"/>
      <c r="F1313" s="119"/>
    </row>
    <row r="1314" spans="5:6" x14ac:dyDescent="0.25">
      <c r="E1314" s="119"/>
      <c r="F1314" s="119"/>
    </row>
    <row r="1315" spans="5:6" x14ac:dyDescent="0.25">
      <c r="E1315" s="119"/>
      <c r="F1315" s="119"/>
    </row>
    <row r="1316" spans="5:6" x14ac:dyDescent="0.25">
      <c r="E1316" s="119"/>
      <c r="F1316" s="119"/>
    </row>
    <row r="1317" spans="5:6" x14ac:dyDescent="0.25">
      <c r="E1317" s="119"/>
      <c r="F1317" s="119"/>
    </row>
    <row r="1318" spans="5:6" x14ac:dyDescent="0.25">
      <c r="E1318" s="119"/>
      <c r="F1318" s="119"/>
    </row>
    <row r="1319" spans="5:6" x14ac:dyDescent="0.25">
      <c r="E1319" s="119"/>
      <c r="F1319" s="119"/>
    </row>
    <row r="1320" spans="5:6" x14ac:dyDescent="0.25">
      <c r="E1320" s="119"/>
      <c r="F1320" s="119"/>
    </row>
    <row r="1321" spans="5:6" x14ac:dyDescent="0.25">
      <c r="E1321" s="119"/>
      <c r="F1321" s="119"/>
    </row>
    <row r="1322" spans="5:6" x14ac:dyDescent="0.25">
      <c r="E1322" s="119"/>
      <c r="F1322" s="119"/>
    </row>
    <row r="1323" spans="5:6" x14ac:dyDescent="0.25">
      <c r="E1323" s="119"/>
      <c r="F1323" s="119"/>
    </row>
    <row r="1324" spans="5:6" x14ac:dyDescent="0.25">
      <c r="E1324" s="119"/>
      <c r="F1324" s="119"/>
    </row>
    <row r="1325" spans="5:6" x14ac:dyDescent="0.25">
      <c r="E1325" s="119"/>
      <c r="F1325" s="119"/>
    </row>
    <row r="1326" spans="5:6" x14ac:dyDescent="0.25">
      <c r="E1326" s="119"/>
      <c r="F1326" s="119"/>
    </row>
    <row r="1327" spans="5:6" x14ac:dyDescent="0.25">
      <c r="E1327" s="119"/>
      <c r="F1327" s="119"/>
    </row>
    <row r="1328" spans="5:6" x14ac:dyDescent="0.25">
      <c r="E1328" s="119"/>
      <c r="F1328" s="119"/>
    </row>
    <row r="1329" spans="5:6" x14ac:dyDescent="0.25">
      <c r="E1329" s="119"/>
      <c r="F1329" s="119"/>
    </row>
    <row r="1330" spans="5:6" x14ac:dyDescent="0.25">
      <c r="E1330" s="119"/>
      <c r="F1330" s="119"/>
    </row>
    <row r="1331" spans="5:6" x14ac:dyDescent="0.25">
      <c r="E1331" s="119"/>
      <c r="F1331" s="119"/>
    </row>
    <row r="1332" spans="5:6" x14ac:dyDescent="0.25">
      <c r="E1332" s="119"/>
      <c r="F1332" s="119"/>
    </row>
    <row r="1333" spans="5:6" x14ac:dyDescent="0.25">
      <c r="E1333" s="119"/>
      <c r="F1333" s="119"/>
    </row>
    <row r="1334" spans="5:6" x14ac:dyDescent="0.25">
      <c r="E1334" s="119"/>
      <c r="F1334" s="119"/>
    </row>
    <row r="1335" spans="5:6" x14ac:dyDescent="0.25">
      <c r="E1335" s="119"/>
      <c r="F1335" s="119"/>
    </row>
    <row r="1336" spans="5:6" x14ac:dyDescent="0.25">
      <c r="E1336" s="119"/>
      <c r="F1336" s="119"/>
    </row>
    <row r="1337" spans="5:6" x14ac:dyDescent="0.25">
      <c r="E1337" s="119"/>
      <c r="F1337" s="119"/>
    </row>
    <row r="1338" spans="5:6" x14ac:dyDescent="0.25">
      <c r="E1338" s="119"/>
      <c r="F1338" s="119"/>
    </row>
    <row r="1339" spans="5:6" x14ac:dyDescent="0.25">
      <c r="E1339" s="119"/>
      <c r="F1339" s="119"/>
    </row>
    <row r="1340" spans="5:6" x14ac:dyDescent="0.25">
      <c r="E1340" s="119"/>
      <c r="F1340" s="119"/>
    </row>
    <row r="1341" spans="5:6" x14ac:dyDescent="0.25">
      <c r="E1341" s="119"/>
      <c r="F1341" s="119"/>
    </row>
    <row r="1342" spans="5:6" x14ac:dyDescent="0.25">
      <c r="E1342" s="119"/>
      <c r="F1342" s="119"/>
    </row>
    <row r="1343" spans="5:6" x14ac:dyDescent="0.25">
      <c r="E1343" s="119"/>
      <c r="F1343" s="119"/>
    </row>
    <row r="1344" spans="5:6" x14ac:dyDescent="0.25">
      <c r="E1344" s="119"/>
      <c r="F1344" s="119"/>
    </row>
    <row r="1345" spans="5:6" x14ac:dyDescent="0.25">
      <c r="E1345" s="119"/>
      <c r="F1345" s="119"/>
    </row>
    <row r="1346" spans="5:6" x14ac:dyDescent="0.25">
      <c r="E1346" s="119"/>
      <c r="F1346" s="119"/>
    </row>
    <row r="1347" spans="5:6" x14ac:dyDescent="0.25">
      <c r="E1347" s="119"/>
      <c r="F1347" s="119"/>
    </row>
    <row r="1348" spans="5:6" x14ac:dyDescent="0.25">
      <c r="E1348" s="119"/>
      <c r="F1348" s="119"/>
    </row>
    <row r="1349" spans="5:6" x14ac:dyDescent="0.25">
      <c r="E1349" s="119"/>
      <c r="F1349" s="119"/>
    </row>
    <row r="1350" spans="5:6" x14ac:dyDescent="0.25">
      <c r="E1350" s="119"/>
      <c r="F1350" s="119"/>
    </row>
    <row r="1351" spans="5:6" x14ac:dyDescent="0.25">
      <c r="E1351" s="119"/>
      <c r="F1351" s="119"/>
    </row>
    <row r="1352" spans="5:6" x14ac:dyDescent="0.25">
      <c r="E1352" s="119"/>
      <c r="F1352" s="119"/>
    </row>
    <row r="1353" spans="5:6" x14ac:dyDescent="0.25">
      <c r="E1353" s="119"/>
      <c r="F1353" s="119"/>
    </row>
    <row r="1354" spans="5:6" x14ac:dyDescent="0.25">
      <c r="E1354" s="119"/>
      <c r="F1354" s="119"/>
    </row>
    <row r="1355" spans="5:6" x14ac:dyDescent="0.25">
      <c r="E1355" s="119"/>
      <c r="F1355" s="119"/>
    </row>
    <row r="1356" spans="5:6" x14ac:dyDescent="0.25">
      <c r="E1356" s="119"/>
      <c r="F1356" s="119"/>
    </row>
    <row r="1357" spans="5:6" x14ac:dyDescent="0.25">
      <c r="E1357" s="119"/>
      <c r="F1357" s="119"/>
    </row>
    <row r="1358" spans="5:6" x14ac:dyDescent="0.25">
      <c r="E1358" s="119"/>
      <c r="F1358" s="119"/>
    </row>
    <row r="1359" spans="5:6" x14ac:dyDescent="0.25">
      <c r="E1359" s="119"/>
      <c r="F1359" s="119"/>
    </row>
    <row r="1360" spans="5:6" x14ac:dyDescent="0.25">
      <c r="E1360" s="119"/>
      <c r="F1360" s="119"/>
    </row>
    <row r="1361" spans="5:6" x14ac:dyDescent="0.25">
      <c r="E1361" s="119"/>
      <c r="F1361" s="119"/>
    </row>
    <row r="1362" spans="5:6" x14ac:dyDescent="0.25">
      <c r="E1362" s="119"/>
      <c r="F1362" s="119"/>
    </row>
    <row r="1363" spans="5:6" x14ac:dyDescent="0.25">
      <c r="E1363" s="119"/>
      <c r="F1363" s="119"/>
    </row>
    <row r="1364" spans="5:6" x14ac:dyDescent="0.25">
      <c r="E1364" s="119"/>
      <c r="F1364" s="119"/>
    </row>
    <row r="1365" spans="5:6" x14ac:dyDescent="0.25">
      <c r="E1365" s="119"/>
      <c r="F1365" s="119"/>
    </row>
    <row r="1366" spans="5:6" x14ac:dyDescent="0.25">
      <c r="E1366" s="119"/>
      <c r="F1366" s="119"/>
    </row>
    <row r="1367" spans="5:6" x14ac:dyDescent="0.25">
      <c r="E1367" s="119"/>
      <c r="F1367" s="119"/>
    </row>
    <row r="1368" spans="5:6" x14ac:dyDescent="0.25">
      <c r="E1368" s="119"/>
      <c r="F1368" s="119"/>
    </row>
    <row r="1369" spans="5:6" x14ac:dyDescent="0.25">
      <c r="E1369" s="119"/>
      <c r="F1369" s="119"/>
    </row>
    <row r="1370" spans="5:6" x14ac:dyDescent="0.25">
      <c r="E1370" s="119"/>
      <c r="F1370" s="119"/>
    </row>
    <row r="1371" spans="5:6" x14ac:dyDescent="0.25">
      <c r="E1371" s="119"/>
      <c r="F1371" s="119"/>
    </row>
    <row r="1372" spans="5:6" x14ac:dyDescent="0.25">
      <c r="E1372" s="119"/>
      <c r="F1372" s="119"/>
    </row>
    <row r="1373" spans="5:6" x14ac:dyDescent="0.25">
      <c r="E1373" s="119"/>
      <c r="F1373" s="119"/>
    </row>
    <row r="1374" spans="5:6" x14ac:dyDescent="0.25">
      <c r="E1374" s="119"/>
      <c r="F1374" s="119"/>
    </row>
    <row r="1375" spans="5:6" x14ac:dyDescent="0.25">
      <c r="E1375" s="119"/>
      <c r="F1375" s="119"/>
    </row>
    <row r="1376" spans="5:6" x14ac:dyDescent="0.25">
      <c r="E1376" s="119"/>
      <c r="F1376" s="119"/>
    </row>
    <row r="1377" spans="5:6" x14ac:dyDescent="0.25">
      <c r="E1377" s="119"/>
      <c r="F1377" s="119"/>
    </row>
    <row r="1378" spans="5:6" x14ac:dyDescent="0.25">
      <c r="E1378" s="119"/>
      <c r="F1378" s="119"/>
    </row>
    <row r="1379" spans="5:6" x14ac:dyDescent="0.25">
      <c r="E1379" s="119"/>
      <c r="F1379" s="119"/>
    </row>
    <row r="1380" spans="5:6" x14ac:dyDescent="0.25">
      <c r="E1380" s="119"/>
      <c r="F1380" s="119"/>
    </row>
    <row r="1381" spans="5:6" x14ac:dyDescent="0.25">
      <c r="E1381" s="119"/>
      <c r="F1381" s="119"/>
    </row>
    <row r="1382" spans="5:6" x14ac:dyDescent="0.25">
      <c r="E1382" s="119"/>
      <c r="F1382" s="119"/>
    </row>
    <row r="1383" spans="5:6" x14ac:dyDescent="0.25">
      <c r="E1383" s="119"/>
      <c r="F1383" s="119"/>
    </row>
    <row r="1384" spans="5:6" x14ac:dyDescent="0.25">
      <c r="E1384" s="119"/>
      <c r="F1384" s="119"/>
    </row>
    <row r="1385" spans="5:6" x14ac:dyDescent="0.25">
      <c r="E1385" s="119"/>
      <c r="F1385" s="119"/>
    </row>
    <row r="1386" spans="5:6" x14ac:dyDescent="0.25">
      <c r="E1386" s="119"/>
      <c r="F1386" s="119"/>
    </row>
    <row r="1387" spans="5:6" x14ac:dyDescent="0.25">
      <c r="E1387" s="119"/>
      <c r="F1387" s="119"/>
    </row>
    <row r="1388" spans="5:6" x14ac:dyDescent="0.25">
      <c r="E1388" s="119"/>
      <c r="F1388" s="119"/>
    </row>
    <row r="1389" spans="5:6" x14ac:dyDescent="0.25">
      <c r="E1389" s="119"/>
      <c r="F1389" s="119"/>
    </row>
    <row r="1390" spans="5:6" x14ac:dyDescent="0.25">
      <c r="E1390" s="119"/>
      <c r="F1390" s="119"/>
    </row>
    <row r="1391" spans="5:6" x14ac:dyDescent="0.25">
      <c r="E1391" s="119"/>
      <c r="F1391" s="119"/>
    </row>
    <row r="1392" spans="5:6" x14ac:dyDescent="0.25">
      <c r="E1392" s="119"/>
      <c r="F1392" s="119"/>
    </row>
    <row r="1393" spans="5:6" x14ac:dyDescent="0.25">
      <c r="E1393" s="119"/>
      <c r="F1393" s="119"/>
    </row>
    <row r="1394" spans="5:6" x14ac:dyDescent="0.25">
      <c r="E1394" s="119"/>
      <c r="F1394" s="119"/>
    </row>
    <row r="1395" spans="5:6" x14ac:dyDescent="0.25">
      <c r="E1395" s="119"/>
      <c r="F1395" s="119"/>
    </row>
    <row r="1396" spans="5:6" x14ac:dyDescent="0.25">
      <c r="E1396" s="119"/>
      <c r="F1396" s="119"/>
    </row>
    <row r="1397" spans="5:6" x14ac:dyDescent="0.25">
      <c r="E1397" s="119"/>
      <c r="F1397" s="119"/>
    </row>
    <row r="1398" spans="5:6" x14ac:dyDescent="0.25">
      <c r="E1398" s="119"/>
      <c r="F1398" s="119"/>
    </row>
    <row r="1399" spans="5:6" x14ac:dyDescent="0.25">
      <c r="E1399" s="119"/>
      <c r="F1399" s="119"/>
    </row>
    <row r="1400" spans="5:6" x14ac:dyDescent="0.25">
      <c r="E1400" s="119"/>
      <c r="F1400" s="119"/>
    </row>
    <row r="1401" spans="5:6" x14ac:dyDescent="0.25">
      <c r="E1401" s="119"/>
      <c r="F1401" s="119"/>
    </row>
    <row r="1402" spans="5:6" x14ac:dyDescent="0.25">
      <c r="E1402" s="119"/>
      <c r="F1402" s="119"/>
    </row>
    <row r="1403" spans="5:6" x14ac:dyDescent="0.25">
      <c r="E1403" s="119"/>
      <c r="F1403" s="119"/>
    </row>
    <row r="1404" spans="5:6" x14ac:dyDescent="0.25">
      <c r="E1404" s="119"/>
      <c r="F1404" s="119"/>
    </row>
    <row r="1405" spans="5:6" x14ac:dyDescent="0.25">
      <c r="E1405" s="119"/>
      <c r="F1405" s="119"/>
    </row>
    <row r="1406" spans="5:6" x14ac:dyDescent="0.25">
      <c r="E1406" s="119"/>
      <c r="F1406" s="119"/>
    </row>
    <row r="1407" spans="5:6" x14ac:dyDescent="0.25">
      <c r="E1407" s="119"/>
      <c r="F1407" s="119"/>
    </row>
    <row r="1408" spans="5:6" x14ac:dyDescent="0.25">
      <c r="E1408" s="119"/>
      <c r="F1408" s="119"/>
    </row>
    <row r="1409" spans="5:6" x14ac:dyDescent="0.25">
      <c r="E1409" s="119"/>
      <c r="F1409" s="119"/>
    </row>
    <row r="1410" spans="5:6" x14ac:dyDescent="0.25">
      <c r="E1410" s="119"/>
      <c r="F1410" s="119"/>
    </row>
    <row r="1411" spans="5:6" x14ac:dyDescent="0.25">
      <c r="E1411" s="119"/>
      <c r="F1411" s="119"/>
    </row>
    <row r="1412" spans="5:6" x14ac:dyDescent="0.25">
      <c r="E1412" s="119"/>
      <c r="F1412" s="119"/>
    </row>
    <row r="1413" spans="5:6" x14ac:dyDescent="0.25">
      <c r="E1413" s="119"/>
      <c r="F1413" s="119"/>
    </row>
    <row r="1414" spans="5:6" x14ac:dyDescent="0.25">
      <c r="E1414" s="119"/>
      <c r="F1414" s="119"/>
    </row>
    <row r="1415" spans="5:6" x14ac:dyDescent="0.25">
      <c r="E1415" s="119"/>
      <c r="F1415" s="119"/>
    </row>
    <row r="1416" spans="5:6" x14ac:dyDescent="0.25">
      <c r="E1416" s="119"/>
      <c r="F1416" s="119"/>
    </row>
    <row r="1417" spans="5:6" x14ac:dyDescent="0.25">
      <c r="E1417" s="119"/>
      <c r="F1417" s="119"/>
    </row>
    <row r="1418" spans="5:6" x14ac:dyDescent="0.25">
      <c r="E1418" s="119"/>
      <c r="F1418" s="119"/>
    </row>
    <row r="1419" spans="5:6" x14ac:dyDescent="0.25">
      <c r="E1419" s="119"/>
      <c r="F1419" s="119"/>
    </row>
    <row r="1420" spans="5:6" x14ac:dyDescent="0.25">
      <c r="E1420" s="119"/>
      <c r="F1420" s="119"/>
    </row>
    <row r="1421" spans="5:6" x14ac:dyDescent="0.25">
      <c r="E1421" s="119"/>
      <c r="F1421" s="119"/>
    </row>
    <row r="1422" spans="5:6" x14ac:dyDescent="0.25">
      <c r="E1422" s="119"/>
      <c r="F1422" s="119"/>
    </row>
    <row r="1423" spans="5:6" x14ac:dyDescent="0.25">
      <c r="E1423" s="119"/>
      <c r="F1423" s="119"/>
    </row>
    <row r="1424" spans="5:6" x14ac:dyDescent="0.25">
      <c r="E1424" s="119"/>
      <c r="F1424" s="119"/>
    </row>
    <row r="1425" spans="5:6" x14ac:dyDescent="0.25">
      <c r="E1425" s="119"/>
      <c r="F1425" s="119"/>
    </row>
    <row r="1426" spans="5:6" x14ac:dyDescent="0.25">
      <c r="E1426" s="119"/>
      <c r="F1426" s="119"/>
    </row>
    <row r="1427" spans="5:6" x14ac:dyDescent="0.25">
      <c r="E1427" s="119"/>
      <c r="F1427" s="119"/>
    </row>
    <row r="1428" spans="5:6" x14ac:dyDescent="0.25">
      <c r="E1428" s="119"/>
      <c r="F1428" s="119"/>
    </row>
    <row r="1429" spans="5:6" x14ac:dyDescent="0.25">
      <c r="E1429" s="119"/>
      <c r="F1429" s="119"/>
    </row>
    <row r="1430" spans="5:6" x14ac:dyDescent="0.25">
      <c r="E1430" s="119"/>
      <c r="F1430" s="119"/>
    </row>
    <row r="1431" spans="5:6" x14ac:dyDescent="0.25">
      <c r="E1431" s="119"/>
      <c r="F1431" s="119"/>
    </row>
    <row r="1432" spans="5:6" x14ac:dyDescent="0.25">
      <c r="E1432" s="119"/>
      <c r="F1432" s="119"/>
    </row>
    <row r="1433" spans="5:6" x14ac:dyDescent="0.25">
      <c r="E1433" s="119"/>
      <c r="F1433" s="119"/>
    </row>
    <row r="1434" spans="5:6" x14ac:dyDescent="0.25">
      <c r="E1434" s="119"/>
      <c r="F1434" s="119"/>
    </row>
    <row r="1435" spans="5:6" x14ac:dyDescent="0.25">
      <c r="E1435" s="119"/>
      <c r="F1435" s="119"/>
    </row>
    <row r="1436" spans="5:6" x14ac:dyDescent="0.25">
      <c r="E1436" s="119"/>
      <c r="F1436" s="119"/>
    </row>
    <row r="1437" spans="5:6" x14ac:dyDescent="0.25">
      <c r="E1437" s="119"/>
      <c r="F1437" s="119"/>
    </row>
    <row r="1438" spans="5:6" x14ac:dyDescent="0.25">
      <c r="E1438" s="119"/>
      <c r="F1438" s="119"/>
    </row>
    <row r="1439" spans="5:6" x14ac:dyDescent="0.25">
      <c r="E1439" s="119"/>
      <c r="F1439" s="119"/>
    </row>
    <row r="1440" spans="5:6" x14ac:dyDescent="0.25">
      <c r="E1440" s="119"/>
      <c r="F1440" s="119"/>
    </row>
    <row r="1441" spans="5:6" x14ac:dyDescent="0.25">
      <c r="E1441" s="119"/>
      <c r="F1441" s="119"/>
    </row>
    <row r="1442" spans="5:6" x14ac:dyDescent="0.25">
      <c r="E1442" s="119"/>
      <c r="F1442" s="119"/>
    </row>
    <row r="1443" spans="5:6" x14ac:dyDescent="0.25">
      <c r="E1443" s="119"/>
      <c r="F1443" s="119"/>
    </row>
    <row r="1444" spans="5:6" x14ac:dyDescent="0.25">
      <c r="E1444" s="119"/>
      <c r="F1444" s="119"/>
    </row>
    <row r="1445" spans="5:6" x14ac:dyDescent="0.25">
      <c r="E1445" s="119"/>
      <c r="F1445" s="119"/>
    </row>
    <row r="1446" spans="5:6" x14ac:dyDescent="0.25">
      <c r="E1446" s="119"/>
      <c r="F1446" s="119"/>
    </row>
    <row r="1447" spans="5:6" x14ac:dyDescent="0.25">
      <c r="E1447" s="119"/>
      <c r="F1447" s="119"/>
    </row>
    <row r="1448" spans="5:6" x14ac:dyDescent="0.25">
      <c r="E1448" s="119"/>
      <c r="F1448" s="119"/>
    </row>
    <row r="1449" spans="5:6" x14ac:dyDescent="0.25">
      <c r="E1449" s="119"/>
      <c r="F1449" s="119"/>
    </row>
    <row r="1450" spans="5:6" x14ac:dyDescent="0.25">
      <c r="E1450" s="119"/>
      <c r="F1450" s="119"/>
    </row>
    <row r="1451" spans="5:6" x14ac:dyDescent="0.25">
      <c r="E1451" s="119"/>
      <c r="F1451" s="119"/>
    </row>
    <row r="1452" spans="5:6" x14ac:dyDescent="0.25">
      <c r="E1452" s="119"/>
      <c r="F1452" s="119"/>
    </row>
    <row r="1453" spans="5:6" x14ac:dyDescent="0.25">
      <c r="E1453" s="119"/>
      <c r="F1453" s="119"/>
    </row>
    <row r="1454" spans="5:6" x14ac:dyDescent="0.25">
      <c r="E1454" s="119"/>
      <c r="F1454" s="119"/>
    </row>
    <row r="1455" spans="5:6" x14ac:dyDescent="0.25">
      <c r="E1455" s="119"/>
      <c r="F1455" s="119"/>
    </row>
    <row r="1456" spans="5:6" x14ac:dyDescent="0.25">
      <c r="E1456" s="119"/>
      <c r="F1456" s="119"/>
    </row>
    <row r="1457" spans="5:6" x14ac:dyDescent="0.25">
      <c r="E1457" s="119"/>
      <c r="F1457" s="119"/>
    </row>
    <row r="1458" spans="5:6" x14ac:dyDescent="0.25">
      <c r="E1458" s="119"/>
      <c r="F1458" s="119"/>
    </row>
    <row r="1459" spans="5:6" x14ac:dyDescent="0.25">
      <c r="E1459" s="119"/>
      <c r="F1459" s="119"/>
    </row>
    <row r="1460" spans="5:6" x14ac:dyDescent="0.25">
      <c r="E1460" s="119"/>
      <c r="F1460" s="119"/>
    </row>
    <row r="1461" spans="5:6" x14ac:dyDescent="0.25">
      <c r="E1461" s="119"/>
      <c r="F1461" s="119"/>
    </row>
    <row r="1462" spans="5:6" x14ac:dyDescent="0.25">
      <c r="E1462" s="119"/>
      <c r="F1462" s="119"/>
    </row>
    <row r="1463" spans="5:6" x14ac:dyDescent="0.25">
      <c r="E1463" s="119"/>
      <c r="F1463" s="119"/>
    </row>
    <row r="1464" spans="5:6" x14ac:dyDescent="0.25">
      <c r="E1464" s="119"/>
      <c r="F1464" s="119"/>
    </row>
    <row r="1465" spans="5:6" x14ac:dyDescent="0.25">
      <c r="E1465" s="119"/>
      <c r="F1465" s="119"/>
    </row>
    <row r="1466" spans="5:6" x14ac:dyDescent="0.25">
      <c r="E1466" s="119"/>
      <c r="F1466" s="119"/>
    </row>
    <row r="1467" spans="5:6" x14ac:dyDescent="0.25">
      <c r="E1467" s="119"/>
      <c r="F1467" s="119"/>
    </row>
    <row r="1468" spans="5:6" x14ac:dyDescent="0.25">
      <c r="E1468" s="119"/>
      <c r="F1468" s="119"/>
    </row>
    <row r="1469" spans="5:6" x14ac:dyDescent="0.25">
      <c r="E1469" s="119"/>
      <c r="F1469" s="119"/>
    </row>
    <row r="1470" spans="5:6" x14ac:dyDescent="0.25">
      <c r="E1470" s="119"/>
      <c r="F1470" s="119"/>
    </row>
    <row r="1471" spans="5:6" x14ac:dyDescent="0.25">
      <c r="E1471" s="119"/>
      <c r="F1471" s="119"/>
    </row>
    <row r="1472" spans="5:6" x14ac:dyDescent="0.25">
      <c r="E1472" s="119"/>
      <c r="F1472" s="119"/>
    </row>
    <row r="1473" spans="5:6" x14ac:dyDescent="0.25">
      <c r="E1473" s="119"/>
      <c r="F1473" s="119"/>
    </row>
    <row r="1474" spans="5:6" x14ac:dyDescent="0.25">
      <c r="E1474" s="119"/>
      <c r="F1474" s="119"/>
    </row>
    <row r="1475" spans="5:6" x14ac:dyDescent="0.25">
      <c r="E1475" s="119"/>
      <c r="F1475" s="119"/>
    </row>
    <row r="1476" spans="5:6" x14ac:dyDescent="0.25">
      <c r="E1476" s="119"/>
      <c r="F1476" s="119"/>
    </row>
    <row r="1477" spans="5:6" x14ac:dyDescent="0.25">
      <c r="E1477" s="119"/>
      <c r="F1477" s="119"/>
    </row>
    <row r="1478" spans="5:6" x14ac:dyDescent="0.25">
      <c r="E1478" s="119"/>
      <c r="F1478" s="119"/>
    </row>
    <row r="1479" spans="5:6" x14ac:dyDescent="0.25">
      <c r="E1479" s="119"/>
      <c r="F1479" s="119"/>
    </row>
    <row r="1480" spans="5:6" x14ac:dyDescent="0.25">
      <c r="E1480" s="119"/>
      <c r="F1480" s="119"/>
    </row>
    <row r="1481" spans="5:6" x14ac:dyDescent="0.25">
      <c r="E1481" s="119"/>
      <c r="F1481" s="119"/>
    </row>
    <row r="1482" spans="5:6" x14ac:dyDescent="0.25">
      <c r="E1482" s="119"/>
      <c r="F1482" s="119"/>
    </row>
    <row r="1483" spans="5:6" x14ac:dyDescent="0.25">
      <c r="E1483" s="119"/>
      <c r="F1483" s="119"/>
    </row>
    <row r="1484" spans="5:6" x14ac:dyDescent="0.25">
      <c r="E1484" s="119"/>
      <c r="F1484" s="119"/>
    </row>
    <row r="1485" spans="5:6" x14ac:dyDescent="0.25">
      <c r="E1485" s="119"/>
      <c r="F1485" s="119"/>
    </row>
    <row r="1486" spans="5:6" x14ac:dyDescent="0.25">
      <c r="E1486" s="119"/>
      <c r="F1486" s="119"/>
    </row>
    <row r="1487" spans="5:6" x14ac:dyDescent="0.25">
      <c r="E1487" s="119"/>
      <c r="F1487" s="119"/>
    </row>
    <row r="1488" spans="5:6" x14ac:dyDescent="0.25">
      <c r="E1488" s="119"/>
      <c r="F1488" s="119"/>
    </row>
    <row r="1489" spans="5:6" x14ac:dyDescent="0.25">
      <c r="E1489" s="119"/>
      <c r="F1489" s="119"/>
    </row>
    <row r="1490" spans="5:6" x14ac:dyDescent="0.25">
      <c r="E1490" s="119"/>
      <c r="F1490" s="119"/>
    </row>
    <row r="1491" spans="5:6" x14ac:dyDescent="0.25">
      <c r="E1491" s="119"/>
      <c r="F1491" s="119"/>
    </row>
    <row r="1492" spans="5:6" x14ac:dyDescent="0.25">
      <c r="E1492" s="119"/>
      <c r="F1492" s="119"/>
    </row>
    <row r="1493" spans="5:6" x14ac:dyDescent="0.25">
      <c r="E1493" s="119"/>
      <c r="F1493" s="119"/>
    </row>
    <row r="1494" spans="5:6" x14ac:dyDescent="0.25">
      <c r="E1494" s="119"/>
      <c r="F1494" s="119"/>
    </row>
    <row r="1495" spans="5:6" x14ac:dyDescent="0.25">
      <c r="E1495" s="119"/>
      <c r="F1495" s="119"/>
    </row>
    <row r="1496" spans="5:6" x14ac:dyDescent="0.25">
      <c r="E1496" s="119"/>
      <c r="F1496" s="119"/>
    </row>
    <row r="1497" spans="5:6" x14ac:dyDescent="0.25">
      <c r="E1497" s="119"/>
      <c r="F1497" s="119"/>
    </row>
    <row r="1498" spans="5:6" x14ac:dyDescent="0.25">
      <c r="E1498" s="119"/>
      <c r="F1498" s="119"/>
    </row>
    <row r="1499" spans="5:6" x14ac:dyDescent="0.25">
      <c r="E1499" s="119"/>
      <c r="F1499" s="119"/>
    </row>
    <row r="1500" spans="5:6" x14ac:dyDescent="0.25">
      <c r="E1500" s="119"/>
      <c r="F1500" s="119"/>
    </row>
    <row r="1501" spans="5:6" x14ac:dyDescent="0.25">
      <c r="E1501" s="119"/>
      <c r="F1501" s="119"/>
    </row>
    <row r="1502" spans="5:6" x14ac:dyDescent="0.25">
      <c r="E1502" s="119"/>
      <c r="F1502" s="119"/>
    </row>
    <row r="1503" spans="5:6" x14ac:dyDescent="0.25">
      <c r="E1503" s="119"/>
      <c r="F1503" s="119"/>
    </row>
    <row r="1504" spans="5:6" x14ac:dyDescent="0.25">
      <c r="E1504" s="119"/>
      <c r="F1504" s="119"/>
    </row>
    <row r="1505" spans="5:6" x14ac:dyDescent="0.25">
      <c r="E1505" s="119"/>
      <c r="F1505" s="119"/>
    </row>
    <row r="1506" spans="5:6" x14ac:dyDescent="0.25">
      <c r="E1506" s="119"/>
      <c r="F1506" s="119"/>
    </row>
    <row r="1507" spans="5:6" x14ac:dyDescent="0.25">
      <c r="E1507" s="119"/>
      <c r="F1507" s="119"/>
    </row>
    <row r="1508" spans="5:6" x14ac:dyDescent="0.25">
      <c r="E1508" s="119"/>
      <c r="F1508" s="119"/>
    </row>
    <row r="1509" spans="5:6" x14ac:dyDescent="0.25">
      <c r="E1509" s="119"/>
      <c r="F1509" s="119"/>
    </row>
    <row r="1510" spans="5:6" x14ac:dyDescent="0.25">
      <c r="E1510" s="119"/>
      <c r="F1510" s="119"/>
    </row>
    <row r="1511" spans="5:6" x14ac:dyDescent="0.25">
      <c r="E1511" s="119"/>
      <c r="F1511" s="119"/>
    </row>
    <row r="1512" spans="5:6" x14ac:dyDescent="0.25">
      <c r="E1512" s="119"/>
      <c r="F1512" s="119"/>
    </row>
    <row r="1513" spans="5:6" x14ac:dyDescent="0.25">
      <c r="E1513" s="119"/>
      <c r="F1513" s="119"/>
    </row>
    <row r="1514" spans="5:6" x14ac:dyDescent="0.25">
      <c r="E1514" s="119"/>
      <c r="F1514" s="119"/>
    </row>
    <row r="1515" spans="5:6" x14ac:dyDescent="0.25">
      <c r="E1515" s="119"/>
      <c r="F1515" s="119"/>
    </row>
    <row r="1516" spans="5:6" x14ac:dyDescent="0.25">
      <c r="E1516" s="119"/>
      <c r="F1516" s="119"/>
    </row>
    <row r="1517" spans="5:6" x14ac:dyDescent="0.25">
      <c r="E1517" s="119"/>
      <c r="F1517" s="119"/>
    </row>
    <row r="1518" spans="5:6" x14ac:dyDescent="0.25">
      <c r="E1518" s="119"/>
      <c r="F1518" s="119"/>
    </row>
    <row r="1519" spans="5:6" x14ac:dyDescent="0.25">
      <c r="E1519" s="119"/>
      <c r="F1519" s="119"/>
    </row>
    <row r="1520" spans="5:6" x14ac:dyDescent="0.25">
      <c r="E1520" s="119"/>
      <c r="F1520" s="119"/>
    </row>
    <row r="1521" spans="5:6" x14ac:dyDescent="0.25">
      <c r="E1521" s="119"/>
      <c r="F1521" s="119"/>
    </row>
    <row r="1522" spans="5:6" x14ac:dyDescent="0.25">
      <c r="E1522" s="119"/>
      <c r="F1522" s="119"/>
    </row>
    <row r="1523" spans="5:6" x14ac:dyDescent="0.25">
      <c r="E1523" s="119"/>
      <c r="F1523" s="119"/>
    </row>
    <row r="1524" spans="5:6" x14ac:dyDescent="0.25">
      <c r="E1524" s="119"/>
      <c r="F1524" s="119"/>
    </row>
    <row r="1525" spans="5:6" x14ac:dyDescent="0.25">
      <c r="E1525" s="119"/>
      <c r="F1525" s="119"/>
    </row>
    <row r="1526" spans="5:6" x14ac:dyDescent="0.25">
      <c r="E1526" s="119"/>
      <c r="F1526" s="119"/>
    </row>
    <row r="1527" spans="5:6" x14ac:dyDescent="0.25">
      <c r="E1527" s="119"/>
      <c r="F1527" s="119"/>
    </row>
    <row r="1528" spans="5:6" x14ac:dyDescent="0.25">
      <c r="E1528" s="119"/>
      <c r="F1528" s="119"/>
    </row>
    <row r="1529" spans="5:6" x14ac:dyDescent="0.25">
      <c r="E1529" s="119"/>
      <c r="F1529" s="119"/>
    </row>
    <row r="1530" spans="5:6" x14ac:dyDescent="0.25">
      <c r="E1530" s="119"/>
      <c r="F1530" s="119"/>
    </row>
    <row r="1531" spans="5:6" x14ac:dyDescent="0.25">
      <c r="E1531" s="119"/>
      <c r="F1531" s="119"/>
    </row>
    <row r="1532" spans="5:6" x14ac:dyDescent="0.25">
      <c r="E1532" s="119"/>
      <c r="F1532" s="119"/>
    </row>
    <row r="1533" spans="5:6" x14ac:dyDescent="0.25">
      <c r="E1533" s="119"/>
      <c r="F1533" s="119"/>
    </row>
    <row r="1534" spans="5:6" x14ac:dyDescent="0.25">
      <c r="E1534" s="119"/>
      <c r="F1534" s="119"/>
    </row>
    <row r="1535" spans="5:6" x14ac:dyDescent="0.25">
      <c r="E1535" s="119"/>
      <c r="F1535" s="119"/>
    </row>
    <row r="1536" spans="5:6" x14ac:dyDescent="0.25">
      <c r="E1536" s="119"/>
      <c r="F1536" s="119"/>
    </row>
    <row r="1537" spans="5:6" x14ac:dyDescent="0.25">
      <c r="E1537" s="119"/>
      <c r="F1537" s="119"/>
    </row>
    <row r="1538" spans="5:6" x14ac:dyDescent="0.25">
      <c r="E1538" s="119"/>
      <c r="F1538" s="119"/>
    </row>
    <row r="1539" spans="5:6" x14ac:dyDescent="0.25">
      <c r="E1539" s="119"/>
      <c r="F1539" s="119"/>
    </row>
    <row r="1540" spans="5:6" x14ac:dyDescent="0.25">
      <c r="E1540" s="119"/>
      <c r="F1540" s="119"/>
    </row>
    <row r="1541" spans="5:6" x14ac:dyDescent="0.25">
      <c r="E1541" s="119"/>
      <c r="F1541" s="119"/>
    </row>
    <row r="1542" spans="5:6" x14ac:dyDescent="0.25">
      <c r="E1542" s="119"/>
      <c r="F1542" s="119"/>
    </row>
    <row r="1543" spans="5:6" x14ac:dyDescent="0.25">
      <c r="E1543" s="119"/>
      <c r="F1543" s="119"/>
    </row>
    <row r="1544" spans="5:6" x14ac:dyDescent="0.25">
      <c r="E1544" s="119"/>
      <c r="F1544" s="119"/>
    </row>
    <row r="1545" spans="5:6" x14ac:dyDescent="0.25">
      <c r="E1545" s="119"/>
      <c r="F1545" s="119"/>
    </row>
    <row r="1546" spans="5:6" x14ac:dyDescent="0.25">
      <c r="E1546" s="119"/>
      <c r="F1546" s="119"/>
    </row>
    <row r="1547" spans="5:6" x14ac:dyDescent="0.25">
      <c r="E1547" s="119"/>
      <c r="F1547" s="119"/>
    </row>
    <row r="1548" spans="5:6" x14ac:dyDescent="0.25">
      <c r="E1548" s="119"/>
      <c r="F1548" s="119"/>
    </row>
    <row r="1549" spans="5:6" x14ac:dyDescent="0.25">
      <c r="E1549" s="119"/>
      <c r="F1549" s="119"/>
    </row>
    <row r="1550" spans="5:6" x14ac:dyDescent="0.25">
      <c r="E1550" s="119"/>
      <c r="F1550" s="119"/>
    </row>
    <row r="1551" spans="5:6" x14ac:dyDescent="0.25">
      <c r="E1551" s="119"/>
      <c r="F1551" s="119"/>
    </row>
    <row r="1552" spans="5:6" x14ac:dyDescent="0.25">
      <c r="E1552" s="119"/>
      <c r="F1552" s="119"/>
    </row>
    <row r="1553" spans="5:6" x14ac:dyDescent="0.25">
      <c r="E1553" s="119"/>
      <c r="F1553" s="119"/>
    </row>
    <row r="1554" spans="5:6" x14ac:dyDescent="0.25">
      <c r="E1554" s="119"/>
      <c r="F1554" s="119"/>
    </row>
    <row r="1555" spans="5:6" x14ac:dyDescent="0.25">
      <c r="E1555" s="119"/>
      <c r="F1555" s="119"/>
    </row>
    <row r="1556" spans="5:6" x14ac:dyDescent="0.25">
      <c r="E1556" s="119"/>
      <c r="F1556" s="119"/>
    </row>
    <row r="1557" spans="5:6" x14ac:dyDescent="0.25">
      <c r="E1557" s="119"/>
      <c r="F1557" s="119"/>
    </row>
    <row r="1558" spans="5:6" x14ac:dyDescent="0.25">
      <c r="E1558" s="119"/>
      <c r="F1558" s="119"/>
    </row>
    <row r="1559" spans="5:6" x14ac:dyDescent="0.25">
      <c r="E1559" s="119"/>
      <c r="F1559" s="119"/>
    </row>
    <row r="1560" spans="5:6" x14ac:dyDescent="0.25">
      <c r="E1560" s="119"/>
      <c r="F1560" s="119"/>
    </row>
    <row r="1561" spans="5:6" x14ac:dyDescent="0.25">
      <c r="E1561" s="119"/>
      <c r="F1561" s="119"/>
    </row>
    <row r="1562" spans="5:6" x14ac:dyDescent="0.25">
      <c r="E1562" s="119"/>
      <c r="F1562" s="119"/>
    </row>
    <row r="1563" spans="5:6" x14ac:dyDescent="0.25">
      <c r="E1563" s="119"/>
      <c r="F1563" s="119"/>
    </row>
    <row r="1564" spans="5:6" x14ac:dyDescent="0.25">
      <c r="E1564" s="119"/>
      <c r="F1564" s="119"/>
    </row>
    <row r="1565" spans="5:6" x14ac:dyDescent="0.25">
      <c r="E1565" s="119"/>
      <c r="F1565" s="119"/>
    </row>
    <row r="1566" spans="5:6" x14ac:dyDescent="0.25">
      <c r="E1566" s="119"/>
      <c r="F1566" s="119"/>
    </row>
    <row r="1567" spans="5:6" x14ac:dyDescent="0.25">
      <c r="E1567" s="119"/>
      <c r="F1567" s="119"/>
    </row>
    <row r="1568" spans="5:6" x14ac:dyDescent="0.25">
      <c r="E1568" s="119"/>
      <c r="F1568" s="119"/>
    </row>
    <row r="1569" spans="5:6" x14ac:dyDescent="0.25">
      <c r="E1569" s="119"/>
      <c r="F1569" s="119"/>
    </row>
    <row r="1570" spans="5:6" x14ac:dyDescent="0.25">
      <c r="E1570" s="119"/>
      <c r="F1570" s="119"/>
    </row>
    <row r="1571" spans="5:6" x14ac:dyDescent="0.25">
      <c r="E1571" s="119"/>
      <c r="F1571" s="119"/>
    </row>
    <row r="1572" spans="5:6" x14ac:dyDescent="0.25">
      <c r="E1572" s="119"/>
      <c r="F1572" s="119"/>
    </row>
    <row r="1573" spans="5:6" x14ac:dyDescent="0.25">
      <c r="E1573" s="119"/>
      <c r="F1573" s="119"/>
    </row>
    <row r="1574" spans="5:6" x14ac:dyDescent="0.25">
      <c r="E1574" s="119"/>
      <c r="F1574" s="119"/>
    </row>
    <row r="1575" spans="5:6" x14ac:dyDescent="0.25">
      <c r="E1575" s="119"/>
      <c r="F1575" s="119"/>
    </row>
    <row r="1576" spans="5:6" x14ac:dyDescent="0.25">
      <c r="E1576" s="119"/>
      <c r="F1576" s="119"/>
    </row>
    <row r="1577" spans="5:6" x14ac:dyDescent="0.25">
      <c r="E1577" s="119"/>
      <c r="F1577" s="119"/>
    </row>
    <row r="1578" spans="5:6" x14ac:dyDescent="0.25">
      <c r="E1578" s="119"/>
      <c r="F1578" s="119"/>
    </row>
    <row r="1579" spans="5:6" x14ac:dyDescent="0.25">
      <c r="E1579" s="119"/>
      <c r="F1579" s="119"/>
    </row>
    <row r="1580" spans="5:6" x14ac:dyDescent="0.25">
      <c r="E1580" s="119"/>
      <c r="F1580" s="119"/>
    </row>
    <row r="1581" spans="5:6" x14ac:dyDescent="0.25">
      <c r="E1581" s="119"/>
      <c r="F1581" s="119"/>
    </row>
    <row r="1582" spans="5:6" x14ac:dyDescent="0.25">
      <c r="E1582" s="119"/>
      <c r="F1582" s="119"/>
    </row>
    <row r="1583" spans="5:6" x14ac:dyDescent="0.25">
      <c r="E1583" s="119"/>
      <c r="F1583" s="119"/>
    </row>
    <row r="1584" spans="5:6" x14ac:dyDescent="0.25">
      <c r="E1584" s="119"/>
      <c r="F1584" s="119"/>
    </row>
    <row r="1585" spans="5:6" x14ac:dyDescent="0.25">
      <c r="E1585" s="119"/>
      <c r="F1585" s="119"/>
    </row>
    <row r="1586" spans="5:6" x14ac:dyDescent="0.25">
      <c r="E1586" s="119"/>
      <c r="F1586" s="119"/>
    </row>
    <row r="1587" spans="5:6" x14ac:dyDescent="0.25">
      <c r="E1587" s="119"/>
      <c r="F1587" s="119"/>
    </row>
    <row r="1588" spans="5:6" x14ac:dyDescent="0.25">
      <c r="E1588" s="119"/>
      <c r="F1588" s="119"/>
    </row>
    <row r="1589" spans="5:6" x14ac:dyDescent="0.25">
      <c r="E1589" s="119"/>
      <c r="F1589" s="119"/>
    </row>
    <row r="1590" spans="5:6" x14ac:dyDescent="0.25">
      <c r="E1590" s="119"/>
      <c r="F1590" s="119"/>
    </row>
    <row r="1591" spans="5:6" x14ac:dyDescent="0.25">
      <c r="E1591" s="119"/>
      <c r="F1591" s="119"/>
    </row>
    <row r="1592" spans="5:6" x14ac:dyDescent="0.25">
      <c r="E1592" s="119"/>
      <c r="F1592" s="119"/>
    </row>
    <row r="1593" spans="5:6" x14ac:dyDescent="0.25">
      <c r="E1593" s="119"/>
      <c r="F1593" s="119"/>
    </row>
    <row r="1594" spans="5:6" x14ac:dyDescent="0.25">
      <c r="E1594" s="119"/>
      <c r="F1594" s="119"/>
    </row>
    <row r="1595" spans="5:6" x14ac:dyDescent="0.25">
      <c r="E1595" s="119"/>
      <c r="F1595" s="119"/>
    </row>
    <row r="1596" spans="5:6" x14ac:dyDescent="0.25">
      <c r="E1596" s="119"/>
      <c r="F1596" s="119"/>
    </row>
    <row r="1597" spans="5:6" x14ac:dyDescent="0.25">
      <c r="E1597" s="119"/>
      <c r="F1597" s="119"/>
    </row>
    <row r="1598" spans="5:6" x14ac:dyDescent="0.25">
      <c r="E1598" s="119"/>
      <c r="F1598" s="119"/>
    </row>
    <row r="1599" spans="5:6" x14ac:dyDescent="0.25">
      <c r="E1599" s="119"/>
      <c r="F1599" s="119"/>
    </row>
    <row r="1600" spans="5:6" x14ac:dyDescent="0.25">
      <c r="E1600" s="119"/>
      <c r="F1600" s="119"/>
    </row>
    <row r="1601" spans="5:6" x14ac:dyDescent="0.25">
      <c r="E1601" s="119"/>
      <c r="F1601" s="119"/>
    </row>
    <row r="1602" spans="5:6" x14ac:dyDescent="0.25">
      <c r="E1602" s="119"/>
      <c r="F1602" s="119"/>
    </row>
    <row r="1603" spans="5:6" x14ac:dyDescent="0.25">
      <c r="E1603" s="119"/>
      <c r="F1603" s="119"/>
    </row>
    <row r="1604" spans="5:6" x14ac:dyDescent="0.25">
      <c r="E1604" s="119"/>
      <c r="F1604" s="119"/>
    </row>
    <row r="1605" spans="5:6" x14ac:dyDescent="0.25">
      <c r="E1605" s="119"/>
      <c r="F1605" s="119"/>
    </row>
    <row r="1606" spans="5:6" x14ac:dyDescent="0.25">
      <c r="E1606" s="119"/>
      <c r="F1606" s="119"/>
    </row>
    <row r="1607" spans="5:6" x14ac:dyDescent="0.25">
      <c r="E1607" s="119"/>
      <c r="F1607" s="119"/>
    </row>
    <row r="1608" spans="5:6" x14ac:dyDescent="0.25">
      <c r="E1608" s="119"/>
      <c r="F1608" s="119"/>
    </row>
    <row r="1609" spans="5:6" x14ac:dyDescent="0.25">
      <c r="E1609" s="119"/>
      <c r="F1609" s="119"/>
    </row>
    <row r="1610" spans="5:6" x14ac:dyDescent="0.25">
      <c r="E1610" s="119"/>
      <c r="F1610" s="119"/>
    </row>
    <row r="1611" spans="5:6" x14ac:dyDescent="0.25">
      <c r="E1611" s="119"/>
      <c r="F1611" s="119"/>
    </row>
    <row r="1612" spans="5:6" x14ac:dyDescent="0.25">
      <c r="E1612" s="119"/>
      <c r="F1612" s="119"/>
    </row>
    <row r="1613" spans="5:6" x14ac:dyDescent="0.25">
      <c r="E1613" s="119"/>
      <c r="F1613" s="119"/>
    </row>
    <row r="1614" spans="5:6" x14ac:dyDescent="0.25">
      <c r="E1614" s="119"/>
      <c r="F1614" s="119"/>
    </row>
    <row r="1615" spans="5:6" x14ac:dyDescent="0.25">
      <c r="E1615" s="119"/>
      <c r="F1615" s="119"/>
    </row>
    <row r="1616" spans="5:6" x14ac:dyDescent="0.25">
      <c r="E1616" s="119"/>
      <c r="F1616" s="119"/>
    </row>
    <row r="1617" spans="5:6" x14ac:dyDescent="0.25">
      <c r="E1617" s="119"/>
      <c r="F1617" s="119"/>
    </row>
    <row r="1618" spans="5:6" x14ac:dyDescent="0.25">
      <c r="E1618" s="119"/>
      <c r="F1618" s="119"/>
    </row>
    <row r="1619" spans="5:6" x14ac:dyDescent="0.25">
      <c r="E1619" s="119"/>
      <c r="F1619" s="119"/>
    </row>
    <row r="1620" spans="5:6" x14ac:dyDescent="0.25">
      <c r="E1620" s="119"/>
      <c r="F1620" s="119"/>
    </row>
    <row r="1621" spans="5:6" x14ac:dyDescent="0.25">
      <c r="E1621" s="119"/>
      <c r="F1621" s="119"/>
    </row>
    <row r="1622" spans="5:6" x14ac:dyDescent="0.25">
      <c r="E1622" s="119"/>
      <c r="F1622" s="119"/>
    </row>
    <row r="1623" spans="5:6" x14ac:dyDescent="0.25">
      <c r="E1623" s="119"/>
      <c r="F1623" s="119"/>
    </row>
    <row r="1624" spans="5:6" x14ac:dyDescent="0.25">
      <c r="E1624" s="119"/>
      <c r="F1624" s="119"/>
    </row>
    <row r="1625" spans="5:6" x14ac:dyDescent="0.25">
      <c r="E1625" s="119"/>
      <c r="F1625" s="119"/>
    </row>
    <row r="1626" spans="5:6" x14ac:dyDescent="0.25">
      <c r="E1626" s="119"/>
      <c r="F1626" s="119"/>
    </row>
    <row r="1627" spans="5:6" x14ac:dyDescent="0.25">
      <c r="E1627" s="119"/>
      <c r="F1627" s="119"/>
    </row>
    <row r="1628" spans="5:6" x14ac:dyDescent="0.25">
      <c r="E1628" s="119"/>
      <c r="F1628" s="119"/>
    </row>
    <row r="1629" spans="5:6" x14ac:dyDescent="0.25">
      <c r="E1629" s="119"/>
      <c r="F1629" s="119"/>
    </row>
    <row r="1630" spans="5:6" x14ac:dyDescent="0.25">
      <c r="E1630" s="119"/>
      <c r="F1630" s="119"/>
    </row>
    <row r="1631" spans="5:6" x14ac:dyDescent="0.25">
      <c r="E1631" s="119"/>
      <c r="F1631" s="119"/>
    </row>
    <row r="1632" spans="5:6" x14ac:dyDescent="0.25">
      <c r="E1632" s="119"/>
      <c r="F1632" s="119"/>
    </row>
    <row r="1633" spans="5:6" x14ac:dyDescent="0.25">
      <c r="E1633" s="119"/>
      <c r="F1633" s="119"/>
    </row>
    <row r="1634" spans="5:6" x14ac:dyDescent="0.25">
      <c r="E1634" s="119"/>
      <c r="F1634" s="119"/>
    </row>
    <row r="1635" spans="5:6" x14ac:dyDescent="0.25">
      <c r="E1635" s="119"/>
      <c r="F1635" s="119"/>
    </row>
    <row r="1636" spans="5:6" x14ac:dyDescent="0.25">
      <c r="E1636" s="119"/>
      <c r="F1636" s="119"/>
    </row>
    <row r="1637" spans="5:6" x14ac:dyDescent="0.25">
      <c r="E1637" s="119"/>
      <c r="F1637" s="119"/>
    </row>
    <row r="1638" spans="5:6" x14ac:dyDescent="0.25">
      <c r="E1638" s="119"/>
      <c r="F1638" s="119"/>
    </row>
    <row r="1639" spans="5:6" x14ac:dyDescent="0.25">
      <c r="E1639" s="119"/>
      <c r="F1639" s="119"/>
    </row>
    <row r="1640" spans="5:6" x14ac:dyDescent="0.25">
      <c r="E1640" s="119"/>
      <c r="F1640" s="119"/>
    </row>
    <row r="1641" spans="5:6" x14ac:dyDescent="0.25">
      <c r="E1641" s="119"/>
      <c r="F1641" s="119"/>
    </row>
    <row r="1642" spans="5:6" x14ac:dyDescent="0.25">
      <c r="E1642" s="119"/>
      <c r="F1642" s="119"/>
    </row>
    <row r="1643" spans="5:6" x14ac:dyDescent="0.25">
      <c r="E1643" s="119"/>
      <c r="F1643" s="119"/>
    </row>
    <row r="1644" spans="5:6" x14ac:dyDescent="0.25">
      <c r="E1644" s="119"/>
      <c r="F1644" s="119"/>
    </row>
    <row r="1645" spans="5:6" x14ac:dyDescent="0.25">
      <c r="E1645" s="119"/>
      <c r="F1645" s="119"/>
    </row>
    <row r="1646" spans="5:6" x14ac:dyDescent="0.25">
      <c r="E1646" s="119"/>
      <c r="F1646" s="119"/>
    </row>
    <row r="1647" spans="5:6" x14ac:dyDescent="0.25">
      <c r="E1647" s="119"/>
      <c r="F1647" s="119"/>
    </row>
    <row r="1648" spans="5:6" x14ac:dyDescent="0.25">
      <c r="E1648" s="119"/>
      <c r="F1648" s="119"/>
    </row>
    <row r="1649" spans="5:6" x14ac:dyDescent="0.25">
      <c r="E1649" s="119"/>
      <c r="F1649" s="119"/>
    </row>
    <row r="1650" spans="5:6" x14ac:dyDescent="0.25">
      <c r="E1650" s="119"/>
      <c r="F1650" s="119"/>
    </row>
    <row r="1651" spans="5:6" x14ac:dyDescent="0.25">
      <c r="E1651" s="119"/>
      <c r="F1651" s="119"/>
    </row>
    <row r="1652" spans="5:6" x14ac:dyDescent="0.25">
      <c r="E1652" s="119"/>
      <c r="F1652" s="119"/>
    </row>
    <row r="1653" spans="5:6" x14ac:dyDescent="0.25">
      <c r="E1653" s="119"/>
      <c r="F1653" s="119"/>
    </row>
    <row r="1654" spans="5:6" x14ac:dyDescent="0.25">
      <c r="E1654" s="119"/>
      <c r="F1654" s="119"/>
    </row>
    <row r="1655" spans="5:6" x14ac:dyDescent="0.25">
      <c r="E1655" s="119"/>
      <c r="F1655" s="119"/>
    </row>
    <row r="1656" spans="5:6" x14ac:dyDescent="0.25">
      <c r="E1656" s="119"/>
      <c r="F1656" s="119"/>
    </row>
    <row r="1657" spans="5:6" x14ac:dyDescent="0.25">
      <c r="E1657" s="119"/>
      <c r="F1657" s="119"/>
    </row>
    <row r="1658" spans="5:6" x14ac:dyDescent="0.25">
      <c r="E1658" s="119"/>
      <c r="F1658" s="119"/>
    </row>
    <row r="1659" spans="5:6" x14ac:dyDescent="0.25">
      <c r="E1659" s="119"/>
      <c r="F1659" s="119"/>
    </row>
    <row r="1660" spans="5:6" x14ac:dyDescent="0.25">
      <c r="E1660" s="119"/>
      <c r="F1660" s="119"/>
    </row>
    <row r="1661" spans="5:6" x14ac:dyDescent="0.25">
      <c r="E1661" s="119"/>
      <c r="F1661" s="119"/>
    </row>
    <row r="1662" spans="5:6" x14ac:dyDescent="0.25">
      <c r="E1662" s="119"/>
      <c r="F1662" s="119"/>
    </row>
    <row r="1663" spans="5:6" x14ac:dyDescent="0.25">
      <c r="E1663" s="119"/>
      <c r="F1663" s="119"/>
    </row>
    <row r="1664" spans="5:6" x14ac:dyDescent="0.25">
      <c r="E1664" s="119"/>
      <c r="F1664" s="119"/>
    </row>
    <row r="1665" spans="5:6" x14ac:dyDescent="0.25">
      <c r="E1665" s="119"/>
      <c r="F1665" s="119"/>
    </row>
    <row r="1666" spans="5:6" x14ac:dyDescent="0.25">
      <c r="E1666" s="119"/>
      <c r="F1666" s="119"/>
    </row>
    <row r="1667" spans="5:6" x14ac:dyDescent="0.25">
      <c r="E1667" s="119"/>
      <c r="F1667" s="119"/>
    </row>
    <row r="1668" spans="5:6" x14ac:dyDescent="0.25">
      <c r="E1668" s="119"/>
      <c r="F1668" s="119"/>
    </row>
    <row r="1669" spans="5:6" x14ac:dyDescent="0.25">
      <c r="E1669" s="119"/>
      <c r="F1669" s="119"/>
    </row>
    <row r="1670" spans="5:6" x14ac:dyDescent="0.25">
      <c r="E1670" s="119"/>
      <c r="F1670" s="119"/>
    </row>
    <row r="1671" spans="5:6" x14ac:dyDescent="0.25">
      <c r="E1671" s="119"/>
      <c r="F1671" s="119"/>
    </row>
    <row r="1672" spans="5:6" x14ac:dyDescent="0.25">
      <c r="E1672" s="119"/>
      <c r="F1672" s="119"/>
    </row>
    <row r="1673" spans="5:6" x14ac:dyDescent="0.25">
      <c r="E1673" s="119"/>
      <c r="F1673" s="119"/>
    </row>
    <row r="1674" spans="5:6" x14ac:dyDescent="0.25">
      <c r="E1674" s="119"/>
      <c r="F1674" s="119"/>
    </row>
    <row r="1675" spans="5:6" x14ac:dyDescent="0.25">
      <c r="E1675" s="119"/>
      <c r="F1675" s="119"/>
    </row>
    <row r="1676" spans="5:6" x14ac:dyDescent="0.25">
      <c r="E1676" s="119"/>
      <c r="F1676" s="119"/>
    </row>
    <row r="1677" spans="5:6" x14ac:dyDescent="0.25">
      <c r="E1677" s="119"/>
      <c r="F1677" s="119"/>
    </row>
    <row r="1678" spans="5:6" x14ac:dyDescent="0.25">
      <c r="E1678" s="119"/>
      <c r="F1678" s="119"/>
    </row>
    <row r="1679" spans="5:6" x14ac:dyDescent="0.25">
      <c r="E1679" s="119"/>
      <c r="F1679" s="119"/>
    </row>
    <row r="1680" spans="5:6" x14ac:dyDescent="0.25">
      <c r="E1680" s="119"/>
      <c r="F1680" s="119"/>
    </row>
    <row r="1681" spans="5:6" x14ac:dyDescent="0.25">
      <c r="E1681" s="119"/>
      <c r="F1681" s="119"/>
    </row>
    <row r="1682" spans="5:6" x14ac:dyDescent="0.25">
      <c r="E1682" s="119"/>
      <c r="F1682" s="119"/>
    </row>
    <row r="1683" spans="5:6" x14ac:dyDescent="0.25">
      <c r="E1683" s="119"/>
      <c r="F1683" s="119"/>
    </row>
    <row r="1684" spans="5:6" x14ac:dyDescent="0.25">
      <c r="E1684" s="119"/>
      <c r="F1684" s="119"/>
    </row>
    <row r="1685" spans="5:6" x14ac:dyDescent="0.25">
      <c r="E1685" s="119"/>
      <c r="F1685" s="119"/>
    </row>
    <row r="1686" spans="5:6" x14ac:dyDescent="0.25">
      <c r="E1686" s="119"/>
      <c r="F1686" s="119"/>
    </row>
    <row r="1687" spans="5:6" x14ac:dyDescent="0.25">
      <c r="E1687" s="119"/>
      <c r="F1687" s="119"/>
    </row>
    <row r="1688" spans="5:6" x14ac:dyDescent="0.25">
      <c r="E1688" s="119"/>
      <c r="F1688" s="119"/>
    </row>
    <row r="1689" spans="5:6" x14ac:dyDescent="0.25">
      <c r="E1689" s="119"/>
      <c r="F1689" s="119"/>
    </row>
    <row r="1690" spans="5:6" x14ac:dyDescent="0.25">
      <c r="E1690" s="119"/>
      <c r="F1690" s="119"/>
    </row>
    <row r="1691" spans="5:6" x14ac:dyDescent="0.25">
      <c r="E1691" s="119"/>
      <c r="F1691" s="119"/>
    </row>
    <row r="1692" spans="5:6" x14ac:dyDescent="0.25">
      <c r="E1692" s="119"/>
      <c r="F1692" s="119"/>
    </row>
    <row r="1693" spans="5:6" x14ac:dyDescent="0.25">
      <c r="E1693" s="119"/>
      <c r="F1693" s="119"/>
    </row>
    <row r="1694" spans="5:6" x14ac:dyDescent="0.25">
      <c r="E1694" s="119"/>
      <c r="F1694" s="119"/>
    </row>
    <row r="1695" spans="5:6" x14ac:dyDescent="0.25">
      <c r="E1695" s="119"/>
      <c r="F1695" s="119"/>
    </row>
    <row r="1696" spans="5:6" x14ac:dyDescent="0.25">
      <c r="E1696" s="119"/>
      <c r="F1696" s="119"/>
    </row>
    <row r="1697" spans="5:6" x14ac:dyDescent="0.25">
      <c r="E1697" s="119"/>
      <c r="F1697" s="119"/>
    </row>
    <row r="1698" spans="5:6" x14ac:dyDescent="0.25">
      <c r="E1698" s="119"/>
      <c r="F1698" s="119"/>
    </row>
    <row r="1699" spans="5:6" x14ac:dyDescent="0.25">
      <c r="E1699" s="119"/>
      <c r="F1699" s="119"/>
    </row>
    <row r="1700" spans="5:6" x14ac:dyDescent="0.25">
      <c r="E1700" s="119"/>
      <c r="F1700" s="119"/>
    </row>
    <row r="1701" spans="5:6" x14ac:dyDescent="0.25">
      <c r="E1701" s="119"/>
      <c r="F1701" s="119"/>
    </row>
    <row r="1702" spans="5:6" x14ac:dyDescent="0.25">
      <c r="E1702" s="119"/>
      <c r="F1702" s="119"/>
    </row>
    <row r="1703" spans="5:6" x14ac:dyDescent="0.25">
      <c r="E1703" s="119"/>
      <c r="F1703" s="119"/>
    </row>
    <row r="1704" spans="5:6" x14ac:dyDescent="0.25">
      <c r="E1704" s="119"/>
      <c r="F1704" s="119"/>
    </row>
    <row r="1705" spans="5:6" x14ac:dyDescent="0.25">
      <c r="E1705" s="119"/>
      <c r="F1705" s="119"/>
    </row>
    <row r="1706" spans="5:6" x14ac:dyDescent="0.25">
      <c r="E1706" s="119"/>
      <c r="F1706" s="119"/>
    </row>
    <row r="1707" spans="5:6" x14ac:dyDescent="0.25">
      <c r="E1707" s="119"/>
      <c r="F1707" s="119"/>
    </row>
    <row r="1708" spans="5:6" x14ac:dyDescent="0.25">
      <c r="E1708" s="119"/>
      <c r="F1708" s="119"/>
    </row>
    <row r="1709" spans="5:6" x14ac:dyDescent="0.25">
      <c r="E1709" s="119"/>
      <c r="F1709" s="119"/>
    </row>
    <row r="1710" spans="5:6" x14ac:dyDescent="0.25">
      <c r="E1710" s="119"/>
      <c r="F1710" s="119"/>
    </row>
    <row r="1711" spans="5:6" x14ac:dyDescent="0.25">
      <c r="E1711" s="119"/>
      <c r="F1711" s="119"/>
    </row>
    <row r="1712" spans="5:6" x14ac:dyDescent="0.25">
      <c r="E1712" s="119"/>
      <c r="F1712" s="119"/>
    </row>
    <row r="1713" spans="5:6" x14ac:dyDescent="0.25">
      <c r="E1713" s="119"/>
      <c r="F1713" s="119"/>
    </row>
    <row r="1714" spans="5:6" x14ac:dyDescent="0.25">
      <c r="E1714" s="119"/>
      <c r="F1714" s="119"/>
    </row>
    <row r="1715" spans="5:6" x14ac:dyDescent="0.25">
      <c r="E1715" s="119"/>
      <c r="F1715" s="119"/>
    </row>
    <row r="1716" spans="5:6" x14ac:dyDescent="0.25">
      <c r="E1716" s="119"/>
      <c r="F1716" s="119"/>
    </row>
    <row r="1717" spans="5:6" x14ac:dyDescent="0.25">
      <c r="E1717" s="119"/>
      <c r="F1717" s="119"/>
    </row>
    <row r="1718" spans="5:6" x14ac:dyDescent="0.25">
      <c r="E1718" s="119"/>
      <c r="F1718" s="119"/>
    </row>
    <row r="1719" spans="5:6" x14ac:dyDescent="0.25">
      <c r="E1719" s="119"/>
      <c r="F1719" s="119"/>
    </row>
    <row r="1720" spans="5:6" x14ac:dyDescent="0.25">
      <c r="E1720" s="119"/>
      <c r="F1720" s="119"/>
    </row>
    <row r="1721" spans="5:6" x14ac:dyDescent="0.25">
      <c r="E1721" s="119"/>
      <c r="F1721" s="119"/>
    </row>
    <row r="1722" spans="5:6" x14ac:dyDescent="0.25">
      <c r="E1722" s="119"/>
      <c r="F1722" s="119"/>
    </row>
    <row r="1723" spans="5:6" x14ac:dyDescent="0.25">
      <c r="E1723" s="119"/>
      <c r="F1723" s="119"/>
    </row>
    <row r="1724" spans="5:6" x14ac:dyDescent="0.25">
      <c r="E1724" s="119"/>
      <c r="F1724" s="119"/>
    </row>
    <row r="1725" spans="5:6" x14ac:dyDescent="0.25">
      <c r="E1725" s="119"/>
      <c r="F1725" s="119"/>
    </row>
    <row r="1726" spans="5:6" x14ac:dyDescent="0.25">
      <c r="E1726" s="119"/>
      <c r="F1726" s="119"/>
    </row>
    <row r="1727" spans="5:6" x14ac:dyDescent="0.25">
      <c r="E1727" s="119"/>
      <c r="F1727" s="119"/>
    </row>
    <row r="1728" spans="5:6" x14ac:dyDescent="0.25">
      <c r="E1728" s="119"/>
      <c r="F1728" s="119"/>
    </row>
    <row r="1729" spans="5:6" x14ac:dyDescent="0.25">
      <c r="E1729" s="119"/>
      <c r="F1729" s="119"/>
    </row>
    <row r="1730" spans="5:6" x14ac:dyDescent="0.25">
      <c r="E1730" s="119"/>
      <c r="F1730" s="119"/>
    </row>
    <row r="1731" spans="5:6" x14ac:dyDescent="0.25">
      <c r="E1731" s="119"/>
      <c r="F1731" s="119"/>
    </row>
    <row r="1732" spans="5:6" x14ac:dyDescent="0.25">
      <c r="E1732" s="119"/>
      <c r="F1732" s="119"/>
    </row>
    <row r="1733" spans="5:6" x14ac:dyDescent="0.25">
      <c r="E1733" s="119"/>
      <c r="F1733" s="119"/>
    </row>
    <row r="1734" spans="5:6" x14ac:dyDescent="0.25">
      <c r="E1734" s="119"/>
      <c r="F1734" s="119"/>
    </row>
    <row r="1735" spans="5:6" x14ac:dyDescent="0.25">
      <c r="E1735" s="119"/>
      <c r="F1735" s="119"/>
    </row>
    <row r="1736" spans="5:6" x14ac:dyDescent="0.25">
      <c r="E1736" s="119"/>
      <c r="F1736" s="119"/>
    </row>
    <row r="1737" spans="5:6" x14ac:dyDescent="0.25">
      <c r="E1737" s="119"/>
      <c r="F1737" s="119"/>
    </row>
    <row r="1738" spans="5:6" x14ac:dyDescent="0.25">
      <c r="E1738" s="119"/>
      <c r="F1738" s="119"/>
    </row>
    <row r="1739" spans="5:6" x14ac:dyDescent="0.25">
      <c r="E1739" s="119"/>
      <c r="F1739" s="119"/>
    </row>
    <row r="1740" spans="5:6" x14ac:dyDescent="0.25">
      <c r="E1740" s="119"/>
      <c r="F1740" s="119"/>
    </row>
    <row r="1741" spans="5:6" x14ac:dyDescent="0.25">
      <c r="E1741" s="119"/>
      <c r="F1741" s="119"/>
    </row>
    <row r="1742" spans="5:6" x14ac:dyDescent="0.25">
      <c r="E1742" s="119"/>
      <c r="F1742" s="119"/>
    </row>
    <row r="1743" spans="5:6" x14ac:dyDescent="0.25">
      <c r="E1743" s="119"/>
      <c r="F1743" s="119"/>
    </row>
    <row r="1744" spans="5:6" x14ac:dyDescent="0.25">
      <c r="E1744" s="119"/>
      <c r="F1744" s="119"/>
    </row>
    <row r="1745" spans="5:6" x14ac:dyDescent="0.25">
      <c r="E1745" s="119"/>
      <c r="F1745" s="119"/>
    </row>
    <row r="1746" spans="5:6" x14ac:dyDescent="0.25">
      <c r="E1746" s="119"/>
      <c r="F1746" s="119"/>
    </row>
    <row r="1747" spans="5:6" x14ac:dyDescent="0.25">
      <c r="E1747" s="119"/>
      <c r="F1747" s="119"/>
    </row>
    <row r="1748" spans="5:6" x14ac:dyDescent="0.25">
      <c r="E1748" s="119"/>
      <c r="F1748" s="119"/>
    </row>
    <row r="1749" spans="5:6" x14ac:dyDescent="0.25">
      <c r="E1749" s="119"/>
      <c r="F1749" s="119"/>
    </row>
    <row r="1750" spans="5:6" x14ac:dyDescent="0.25">
      <c r="E1750" s="119"/>
      <c r="F1750" s="119"/>
    </row>
    <row r="1751" spans="5:6" x14ac:dyDescent="0.25">
      <c r="E1751" s="119"/>
      <c r="F1751" s="119"/>
    </row>
    <row r="1752" spans="5:6" x14ac:dyDescent="0.25">
      <c r="E1752" s="119"/>
      <c r="F1752" s="119"/>
    </row>
    <row r="1753" spans="5:6" x14ac:dyDescent="0.25">
      <c r="E1753" s="119"/>
      <c r="F1753" s="119"/>
    </row>
    <row r="1754" spans="5:6" x14ac:dyDescent="0.25">
      <c r="E1754" s="119"/>
      <c r="F1754" s="119"/>
    </row>
    <row r="1755" spans="5:6" x14ac:dyDescent="0.25">
      <c r="E1755" s="119"/>
      <c r="F1755" s="119"/>
    </row>
    <row r="1756" spans="5:6" x14ac:dyDescent="0.25">
      <c r="E1756" s="119"/>
      <c r="F1756" s="119"/>
    </row>
    <row r="1757" spans="5:6" x14ac:dyDescent="0.25">
      <c r="E1757" s="119"/>
      <c r="F1757" s="119"/>
    </row>
    <row r="1758" spans="5:6" x14ac:dyDescent="0.25">
      <c r="E1758" s="119"/>
      <c r="F1758" s="119"/>
    </row>
    <row r="1759" spans="5:6" x14ac:dyDescent="0.25">
      <c r="E1759" s="119"/>
      <c r="F1759" s="119"/>
    </row>
    <row r="1760" spans="5:6" x14ac:dyDescent="0.25">
      <c r="E1760" s="119"/>
      <c r="F1760" s="119"/>
    </row>
    <row r="1761" spans="5:6" x14ac:dyDescent="0.25">
      <c r="E1761" s="119"/>
      <c r="F1761" s="119"/>
    </row>
    <row r="1762" spans="5:6" x14ac:dyDescent="0.25">
      <c r="E1762" s="119"/>
      <c r="F1762" s="119"/>
    </row>
    <row r="1763" spans="5:6" x14ac:dyDescent="0.25">
      <c r="E1763" s="119"/>
      <c r="F1763" s="119"/>
    </row>
    <row r="1764" spans="5:6" x14ac:dyDescent="0.25">
      <c r="E1764" s="119"/>
      <c r="F1764" s="119"/>
    </row>
    <row r="1765" spans="5:6" x14ac:dyDescent="0.25">
      <c r="E1765" s="119"/>
      <c r="F1765" s="119"/>
    </row>
    <row r="1766" spans="5:6" x14ac:dyDescent="0.25">
      <c r="E1766" s="119"/>
      <c r="F1766" s="119"/>
    </row>
    <row r="1767" spans="5:6" x14ac:dyDescent="0.25">
      <c r="E1767" s="119"/>
      <c r="F1767" s="119"/>
    </row>
    <row r="1768" spans="5:6" x14ac:dyDescent="0.25">
      <c r="E1768" s="119"/>
      <c r="F1768" s="119"/>
    </row>
    <row r="1769" spans="5:6" x14ac:dyDescent="0.25">
      <c r="E1769" s="119"/>
      <c r="F1769" s="119"/>
    </row>
    <row r="1770" spans="5:6" x14ac:dyDescent="0.25">
      <c r="E1770" s="119"/>
      <c r="F1770" s="119"/>
    </row>
    <row r="1771" spans="5:6" x14ac:dyDescent="0.25">
      <c r="E1771" s="119"/>
      <c r="F1771" s="119"/>
    </row>
    <row r="1772" spans="5:6" x14ac:dyDescent="0.25">
      <c r="E1772" s="119"/>
      <c r="F1772" s="119"/>
    </row>
    <row r="1773" spans="5:6" x14ac:dyDescent="0.25">
      <c r="E1773" s="119"/>
      <c r="F1773" s="119"/>
    </row>
    <row r="1774" spans="5:6" x14ac:dyDescent="0.25">
      <c r="E1774" s="119"/>
      <c r="F1774" s="119"/>
    </row>
    <row r="1775" spans="5:6" x14ac:dyDescent="0.25">
      <c r="E1775" s="119"/>
      <c r="F1775" s="119"/>
    </row>
    <row r="1776" spans="5:6" x14ac:dyDescent="0.25">
      <c r="E1776" s="119"/>
      <c r="F1776" s="119"/>
    </row>
    <row r="1777" spans="5:6" x14ac:dyDescent="0.25">
      <c r="E1777" s="119"/>
      <c r="F1777" s="119"/>
    </row>
    <row r="1778" spans="5:6" x14ac:dyDescent="0.25">
      <c r="E1778" s="119"/>
      <c r="F1778" s="119"/>
    </row>
    <row r="1779" spans="5:6" x14ac:dyDescent="0.25">
      <c r="E1779" s="119"/>
      <c r="F1779" s="119"/>
    </row>
    <row r="1780" spans="5:6" x14ac:dyDescent="0.25">
      <c r="E1780" s="119"/>
      <c r="F1780" s="119"/>
    </row>
    <row r="1781" spans="5:6" x14ac:dyDescent="0.25">
      <c r="E1781" s="119"/>
      <c r="F1781" s="119"/>
    </row>
    <row r="1782" spans="5:6" x14ac:dyDescent="0.25">
      <c r="E1782" s="119"/>
      <c r="F1782" s="119"/>
    </row>
    <row r="1783" spans="5:6" x14ac:dyDescent="0.25">
      <c r="E1783" s="119"/>
      <c r="F1783" s="119"/>
    </row>
    <row r="1784" spans="5:6" x14ac:dyDescent="0.25">
      <c r="E1784" s="119"/>
      <c r="F1784" s="119"/>
    </row>
    <row r="1785" spans="5:6" x14ac:dyDescent="0.25">
      <c r="E1785" s="119"/>
      <c r="F1785" s="119"/>
    </row>
    <row r="1786" spans="5:6" x14ac:dyDescent="0.25">
      <c r="E1786" s="119"/>
      <c r="F1786" s="119"/>
    </row>
    <row r="1787" spans="5:6" x14ac:dyDescent="0.25">
      <c r="E1787" s="119"/>
      <c r="F1787" s="119"/>
    </row>
    <row r="1788" spans="5:6" x14ac:dyDescent="0.25">
      <c r="E1788" s="119"/>
      <c r="F1788" s="119"/>
    </row>
    <row r="1789" spans="5:6" x14ac:dyDescent="0.25">
      <c r="E1789" s="119"/>
      <c r="F1789" s="119"/>
    </row>
    <row r="1790" spans="5:6" x14ac:dyDescent="0.25">
      <c r="E1790" s="119"/>
      <c r="F1790" s="119"/>
    </row>
    <row r="1791" spans="5:6" x14ac:dyDescent="0.25">
      <c r="E1791" s="119"/>
      <c r="F1791" s="119"/>
    </row>
    <row r="1792" spans="5:6" x14ac:dyDescent="0.25">
      <c r="E1792" s="119"/>
      <c r="F1792" s="119"/>
    </row>
    <row r="1793" spans="5:6" x14ac:dyDescent="0.25">
      <c r="E1793" s="119"/>
      <c r="F1793" s="119"/>
    </row>
    <row r="1794" spans="5:6" x14ac:dyDescent="0.25">
      <c r="E1794" s="119"/>
      <c r="F1794" s="119"/>
    </row>
    <row r="1795" spans="5:6" x14ac:dyDescent="0.25">
      <c r="E1795" s="119"/>
      <c r="F1795" s="119"/>
    </row>
    <row r="1796" spans="5:6" x14ac:dyDescent="0.25">
      <c r="E1796" s="119"/>
      <c r="F1796" s="119"/>
    </row>
    <row r="1797" spans="5:6" x14ac:dyDescent="0.25">
      <c r="E1797" s="119"/>
      <c r="F1797" s="119"/>
    </row>
    <row r="1798" spans="5:6" x14ac:dyDescent="0.25">
      <c r="E1798" s="119"/>
      <c r="F1798" s="119"/>
    </row>
    <row r="1799" spans="5:6" x14ac:dyDescent="0.25">
      <c r="E1799" s="119"/>
      <c r="F1799" s="119"/>
    </row>
    <row r="1800" spans="5:6" x14ac:dyDescent="0.25">
      <c r="E1800" s="119"/>
      <c r="F1800" s="119"/>
    </row>
    <row r="1801" spans="5:6" x14ac:dyDescent="0.25">
      <c r="E1801" s="119"/>
      <c r="F1801" s="119"/>
    </row>
    <row r="1802" spans="5:6" x14ac:dyDescent="0.25">
      <c r="E1802" s="119"/>
      <c r="F1802" s="119"/>
    </row>
    <row r="1803" spans="5:6" x14ac:dyDescent="0.25">
      <c r="E1803" s="119"/>
      <c r="F1803" s="119"/>
    </row>
    <row r="1804" spans="5:6" x14ac:dyDescent="0.25">
      <c r="E1804" s="119"/>
      <c r="F1804" s="119"/>
    </row>
    <row r="1805" spans="5:6" x14ac:dyDescent="0.25">
      <c r="E1805" s="119"/>
      <c r="F1805" s="119"/>
    </row>
    <row r="1806" spans="5:6" x14ac:dyDescent="0.25">
      <c r="E1806" s="119"/>
      <c r="F1806" s="119"/>
    </row>
    <row r="1807" spans="5:6" x14ac:dyDescent="0.25">
      <c r="E1807" s="119"/>
      <c r="F1807" s="119"/>
    </row>
    <row r="1808" spans="5:6" x14ac:dyDescent="0.25">
      <c r="E1808" s="119"/>
      <c r="F1808" s="119"/>
    </row>
    <row r="1809" spans="5:6" x14ac:dyDescent="0.25">
      <c r="E1809" s="119"/>
      <c r="F1809" s="119"/>
    </row>
    <row r="1810" spans="5:6" x14ac:dyDescent="0.25">
      <c r="E1810" s="119"/>
      <c r="F1810" s="119"/>
    </row>
    <row r="1811" spans="5:6" x14ac:dyDescent="0.25">
      <c r="E1811" s="119"/>
      <c r="F1811" s="119"/>
    </row>
    <row r="1812" spans="5:6" x14ac:dyDescent="0.25">
      <c r="E1812" s="119"/>
      <c r="F1812" s="119"/>
    </row>
    <row r="1813" spans="5:6" x14ac:dyDescent="0.25">
      <c r="E1813" s="119"/>
      <c r="F1813" s="119"/>
    </row>
    <row r="1814" spans="5:6" x14ac:dyDescent="0.25">
      <c r="E1814" s="119"/>
      <c r="F1814" s="119"/>
    </row>
    <row r="1815" spans="5:6" x14ac:dyDescent="0.25">
      <c r="E1815" s="119"/>
      <c r="F1815" s="119"/>
    </row>
    <row r="1816" spans="5:6" x14ac:dyDescent="0.25">
      <c r="E1816" s="119"/>
      <c r="F1816" s="119"/>
    </row>
    <row r="1817" spans="5:6" x14ac:dyDescent="0.25">
      <c r="E1817" s="119"/>
      <c r="F1817" s="119"/>
    </row>
    <row r="1818" spans="5:6" x14ac:dyDescent="0.25">
      <c r="E1818" s="119"/>
      <c r="F1818" s="119"/>
    </row>
    <row r="1819" spans="5:6" x14ac:dyDescent="0.25">
      <c r="E1819" s="119"/>
      <c r="F1819" s="119"/>
    </row>
    <row r="1820" spans="5:6" x14ac:dyDescent="0.25">
      <c r="E1820" s="119"/>
      <c r="F1820" s="119"/>
    </row>
    <row r="1821" spans="5:6" x14ac:dyDescent="0.25">
      <c r="E1821" s="119"/>
      <c r="F1821" s="119"/>
    </row>
    <row r="1822" spans="5:6" x14ac:dyDescent="0.25">
      <c r="E1822" s="119"/>
      <c r="F1822" s="119"/>
    </row>
    <row r="1823" spans="5:6" x14ac:dyDescent="0.25">
      <c r="E1823" s="119"/>
      <c r="F1823" s="119"/>
    </row>
    <row r="1824" spans="5:6" x14ac:dyDescent="0.25">
      <c r="E1824" s="119"/>
      <c r="F1824" s="119"/>
    </row>
    <row r="1825" spans="5:6" x14ac:dyDescent="0.25">
      <c r="E1825" s="119"/>
      <c r="F1825" s="119"/>
    </row>
    <row r="1826" spans="5:6" x14ac:dyDescent="0.25">
      <c r="E1826" s="119"/>
      <c r="F1826" s="119"/>
    </row>
    <row r="1827" spans="5:6" x14ac:dyDescent="0.25">
      <c r="E1827" s="119"/>
      <c r="F1827" s="119"/>
    </row>
    <row r="1828" spans="5:6" x14ac:dyDescent="0.25">
      <c r="E1828" s="119"/>
      <c r="F1828" s="119"/>
    </row>
    <row r="1829" spans="5:6" x14ac:dyDescent="0.25">
      <c r="E1829" s="119"/>
      <c r="F1829" s="119"/>
    </row>
    <row r="1830" spans="5:6" x14ac:dyDescent="0.25">
      <c r="E1830" s="119"/>
      <c r="F1830" s="119"/>
    </row>
    <row r="1831" spans="5:6" x14ac:dyDescent="0.25">
      <c r="E1831" s="119"/>
      <c r="F1831" s="119"/>
    </row>
    <row r="1832" spans="5:6" x14ac:dyDescent="0.25">
      <c r="E1832" s="119"/>
      <c r="F1832" s="119"/>
    </row>
    <row r="1833" spans="5:6" x14ac:dyDescent="0.25">
      <c r="E1833" s="119"/>
      <c r="F1833" s="119"/>
    </row>
    <row r="1834" spans="5:6" x14ac:dyDescent="0.25">
      <c r="E1834" s="119"/>
      <c r="F1834" s="119"/>
    </row>
    <row r="1835" spans="5:6" x14ac:dyDescent="0.25">
      <c r="E1835" s="119"/>
      <c r="F1835" s="119"/>
    </row>
    <row r="1836" spans="5:6" x14ac:dyDescent="0.25">
      <c r="E1836" s="119"/>
      <c r="F1836" s="119"/>
    </row>
    <row r="1837" spans="5:6" x14ac:dyDescent="0.25">
      <c r="E1837" s="119"/>
      <c r="F1837" s="119"/>
    </row>
    <row r="1838" spans="5:6" x14ac:dyDescent="0.25">
      <c r="E1838" s="119"/>
      <c r="F1838" s="119"/>
    </row>
    <row r="1839" spans="5:6" x14ac:dyDescent="0.25">
      <c r="E1839" s="119"/>
      <c r="F1839" s="119"/>
    </row>
    <row r="1840" spans="5:6" x14ac:dyDescent="0.25">
      <c r="E1840" s="119"/>
      <c r="F1840" s="119"/>
    </row>
    <row r="1841" spans="5:6" x14ac:dyDescent="0.25">
      <c r="E1841" s="119"/>
      <c r="F1841" s="119"/>
    </row>
    <row r="1842" spans="5:6" x14ac:dyDescent="0.25">
      <c r="E1842" s="119"/>
      <c r="F1842" s="119"/>
    </row>
    <row r="1843" spans="5:6" x14ac:dyDescent="0.25">
      <c r="E1843" s="119"/>
      <c r="F1843" s="119"/>
    </row>
    <row r="1844" spans="5:6" x14ac:dyDescent="0.25">
      <c r="E1844" s="119"/>
      <c r="F1844" s="119"/>
    </row>
    <row r="1845" spans="5:6" x14ac:dyDescent="0.25">
      <c r="E1845" s="119"/>
      <c r="F1845" s="119"/>
    </row>
    <row r="1846" spans="5:6" x14ac:dyDescent="0.25">
      <c r="E1846" s="119"/>
      <c r="F1846" s="119"/>
    </row>
    <row r="1847" spans="5:6" x14ac:dyDescent="0.25">
      <c r="E1847" s="119"/>
      <c r="F1847" s="119"/>
    </row>
    <row r="1848" spans="5:6" x14ac:dyDescent="0.25">
      <c r="E1848" s="119"/>
      <c r="F1848" s="119"/>
    </row>
    <row r="1849" spans="5:6" x14ac:dyDescent="0.25">
      <c r="E1849" s="119"/>
      <c r="F1849" s="119"/>
    </row>
    <row r="1850" spans="5:6" x14ac:dyDescent="0.25">
      <c r="E1850" s="119"/>
      <c r="F1850" s="119"/>
    </row>
    <row r="1851" spans="5:6" x14ac:dyDescent="0.25">
      <c r="E1851" s="119"/>
      <c r="F1851" s="119"/>
    </row>
    <row r="1852" spans="5:6" x14ac:dyDescent="0.25">
      <c r="E1852" s="119"/>
      <c r="F1852" s="119"/>
    </row>
    <row r="1853" spans="5:6" x14ac:dyDescent="0.25">
      <c r="E1853" s="119"/>
      <c r="F1853" s="119"/>
    </row>
    <row r="1854" spans="5:6" x14ac:dyDescent="0.25">
      <c r="E1854" s="119"/>
      <c r="F1854" s="119"/>
    </row>
    <row r="1855" spans="5:6" x14ac:dyDescent="0.25">
      <c r="E1855" s="119"/>
      <c r="F1855" s="119"/>
    </row>
    <row r="1856" spans="5:6" x14ac:dyDescent="0.25">
      <c r="E1856" s="119"/>
      <c r="F1856" s="119"/>
    </row>
    <row r="1857" spans="5:6" x14ac:dyDescent="0.25">
      <c r="E1857" s="119"/>
      <c r="F1857" s="119"/>
    </row>
    <row r="1858" spans="5:6" x14ac:dyDescent="0.25">
      <c r="E1858" s="119"/>
      <c r="F1858" s="119"/>
    </row>
    <row r="1859" spans="5:6" x14ac:dyDescent="0.25">
      <c r="E1859" s="119"/>
      <c r="F1859" s="119"/>
    </row>
    <row r="1860" spans="5:6" x14ac:dyDescent="0.25">
      <c r="E1860" s="119"/>
      <c r="F1860" s="119"/>
    </row>
    <row r="1861" spans="5:6" x14ac:dyDescent="0.25">
      <c r="E1861" s="119"/>
      <c r="F1861" s="119"/>
    </row>
    <row r="1862" spans="5:6" x14ac:dyDescent="0.25">
      <c r="E1862" s="119"/>
      <c r="F1862" s="119"/>
    </row>
    <row r="1863" spans="5:6" x14ac:dyDescent="0.25">
      <c r="E1863" s="119"/>
      <c r="F1863" s="119"/>
    </row>
    <row r="1864" spans="5:6" x14ac:dyDescent="0.25">
      <c r="E1864" s="119"/>
      <c r="F1864" s="119"/>
    </row>
    <row r="1865" spans="5:6" x14ac:dyDescent="0.25">
      <c r="E1865" s="119"/>
      <c r="F1865" s="119"/>
    </row>
    <row r="1866" spans="5:6" x14ac:dyDescent="0.25">
      <c r="E1866" s="119"/>
      <c r="F1866" s="119"/>
    </row>
    <row r="1867" spans="5:6" x14ac:dyDescent="0.25">
      <c r="E1867" s="119"/>
      <c r="F1867" s="119"/>
    </row>
    <row r="1868" spans="5:6" x14ac:dyDescent="0.25">
      <c r="E1868" s="119"/>
      <c r="F1868" s="119"/>
    </row>
    <row r="1869" spans="5:6" x14ac:dyDescent="0.25">
      <c r="E1869" s="119"/>
      <c r="F1869" s="119"/>
    </row>
    <row r="1870" spans="5:6" x14ac:dyDescent="0.25">
      <c r="E1870" s="119"/>
      <c r="F1870" s="119"/>
    </row>
    <row r="1871" spans="5:6" x14ac:dyDescent="0.25">
      <c r="E1871" s="119"/>
      <c r="F1871" s="119"/>
    </row>
    <row r="1872" spans="5:6" x14ac:dyDescent="0.25">
      <c r="E1872" s="119"/>
      <c r="F1872" s="119"/>
    </row>
    <row r="1873" spans="5:6" x14ac:dyDescent="0.25">
      <c r="E1873" s="119"/>
      <c r="F1873" s="119"/>
    </row>
    <row r="1874" spans="5:6" x14ac:dyDescent="0.25">
      <c r="E1874" s="119"/>
      <c r="F1874" s="119"/>
    </row>
    <row r="1875" spans="5:6" x14ac:dyDescent="0.25">
      <c r="E1875" s="119"/>
      <c r="F1875" s="119"/>
    </row>
    <row r="1876" spans="5:6" x14ac:dyDescent="0.25">
      <c r="E1876" s="119"/>
      <c r="F1876" s="119"/>
    </row>
    <row r="1877" spans="5:6" x14ac:dyDescent="0.25">
      <c r="E1877" s="119"/>
      <c r="F1877" s="119"/>
    </row>
    <row r="1878" spans="5:6" x14ac:dyDescent="0.25">
      <c r="E1878" s="119"/>
      <c r="F1878" s="119"/>
    </row>
    <row r="1879" spans="5:6" x14ac:dyDescent="0.25">
      <c r="E1879" s="119"/>
      <c r="F1879" s="119"/>
    </row>
    <row r="1880" spans="5:6" x14ac:dyDescent="0.25">
      <c r="E1880" s="119"/>
      <c r="F1880" s="119"/>
    </row>
    <row r="1881" spans="5:6" x14ac:dyDescent="0.25">
      <c r="E1881" s="119"/>
      <c r="F1881" s="119"/>
    </row>
    <row r="1882" spans="5:6" x14ac:dyDescent="0.25">
      <c r="E1882" s="119"/>
      <c r="F1882" s="119"/>
    </row>
    <row r="1883" spans="5:6" x14ac:dyDescent="0.25">
      <c r="E1883" s="119"/>
      <c r="F1883" s="119"/>
    </row>
    <row r="1884" spans="5:6" x14ac:dyDescent="0.25">
      <c r="E1884" s="119"/>
      <c r="F1884" s="119"/>
    </row>
    <row r="1885" spans="5:6" x14ac:dyDescent="0.25">
      <c r="E1885" s="119"/>
      <c r="F1885" s="119"/>
    </row>
    <row r="1886" spans="5:6" x14ac:dyDescent="0.25">
      <c r="E1886" s="119"/>
      <c r="F1886" s="119"/>
    </row>
    <row r="1887" spans="5:6" x14ac:dyDescent="0.25">
      <c r="E1887" s="119"/>
      <c r="F1887" s="119"/>
    </row>
    <row r="1888" spans="5:6" x14ac:dyDescent="0.25">
      <c r="E1888" s="119"/>
      <c r="F1888" s="119"/>
    </row>
    <row r="1889" spans="5:6" x14ac:dyDescent="0.25">
      <c r="E1889" s="119"/>
      <c r="F1889" s="119"/>
    </row>
    <row r="1890" spans="5:6" x14ac:dyDescent="0.25">
      <c r="E1890" s="119"/>
      <c r="F1890" s="119"/>
    </row>
    <row r="1891" spans="5:6" x14ac:dyDescent="0.25">
      <c r="E1891" s="119"/>
      <c r="F1891" s="119"/>
    </row>
    <row r="1892" spans="5:6" x14ac:dyDescent="0.25">
      <c r="E1892" s="119"/>
      <c r="F1892" s="119"/>
    </row>
    <row r="1893" spans="5:6" x14ac:dyDescent="0.25">
      <c r="E1893" s="119"/>
      <c r="F1893" s="119"/>
    </row>
    <row r="1894" spans="5:6" x14ac:dyDescent="0.25">
      <c r="E1894" s="119"/>
      <c r="F1894" s="119"/>
    </row>
    <row r="1895" spans="5:6" x14ac:dyDescent="0.25">
      <c r="E1895" s="119"/>
      <c r="F1895" s="119"/>
    </row>
    <row r="1896" spans="5:6" x14ac:dyDescent="0.25">
      <c r="E1896" s="119"/>
      <c r="F1896" s="119"/>
    </row>
    <row r="1897" spans="5:6" x14ac:dyDescent="0.25">
      <c r="E1897" s="119"/>
      <c r="F1897" s="119"/>
    </row>
    <row r="1898" spans="5:6" x14ac:dyDescent="0.25">
      <c r="E1898" s="119"/>
      <c r="F1898" s="119"/>
    </row>
    <row r="1899" spans="5:6" x14ac:dyDescent="0.25">
      <c r="E1899" s="119"/>
      <c r="F1899" s="119"/>
    </row>
    <row r="1900" spans="5:6" x14ac:dyDescent="0.25">
      <c r="E1900" s="119"/>
      <c r="F1900" s="119"/>
    </row>
    <row r="1901" spans="5:6" x14ac:dyDescent="0.25">
      <c r="E1901" s="119"/>
      <c r="F1901" s="119"/>
    </row>
    <row r="1902" spans="5:6" x14ac:dyDescent="0.25">
      <c r="E1902" s="119"/>
      <c r="F1902" s="119"/>
    </row>
    <row r="1903" spans="5:6" x14ac:dyDescent="0.25">
      <c r="E1903" s="119"/>
      <c r="F1903" s="119"/>
    </row>
    <row r="1904" spans="5:6" x14ac:dyDescent="0.25">
      <c r="E1904" s="119"/>
      <c r="F1904" s="119"/>
    </row>
    <row r="1905" spans="5:6" x14ac:dyDescent="0.25">
      <c r="E1905" s="119"/>
      <c r="F1905" s="119"/>
    </row>
    <row r="1906" spans="5:6" x14ac:dyDescent="0.25">
      <c r="E1906" s="119"/>
      <c r="F1906" s="119"/>
    </row>
    <row r="1907" spans="5:6" x14ac:dyDescent="0.25">
      <c r="E1907" s="119"/>
      <c r="F1907" s="119"/>
    </row>
    <row r="1908" spans="5:6" x14ac:dyDescent="0.25">
      <c r="E1908" s="119"/>
      <c r="F1908" s="119"/>
    </row>
    <row r="1909" spans="5:6" x14ac:dyDescent="0.25">
      <c r="E1909" s="119"/>
      <c r="F1909" s="119"/>
    </row>
    <row r="1910" spans="5:6" x14ac:dyDescent="0.25">
      <c r="E1910" s="119"/>
      <c r="F1910" s="119"/>
    </row>
    <row r="1911" spans="5:6" x14ac:dyDescent="0.25">
      <c r="E1911" s="119"/>
      <c r="F1911" s="119"/>
    </row>
    <row r="1912" spans="5:6" x14ac:dyDescent="0.25">
      <c r="E1912" s="119"/>
      <c r="F1912" s="119"/>
    </row>
    <row r="1913" spans="5:6" x14ac:dyDescent="0.25">
      <c r="E1913" s="119"/>
      <c r="F1913" s="119"/>
    </row>
    <row r="1914" spans="5:6" x14ac:dyDescent="0.25">
      <c r="E1914" s="119"/>
      <c r="F1914" s="119"/>
    </row>
    <row r="1915" spans="5:6" x14ac:dyDescent="0.25">
      <c r="E1915" s="119"/>
      <c r="F1915" s="119"/>
    </row>
    <row r="1916" spans="5:6" x14ac:dyDescent="0.25">
      <c r="E1916" s="119"/>
      <c r="F1916" s="119"/>
    </row>
    <row r="1917" spans="5:6" x14ac:dyDescent="0.25">
      <c r="E1917" s="119"/>
      <c r="F1917" s="119"/>
    </row>
    <row r="1918" spans="5:6" x14ac:dyDescent="0.25">
      <c r="E1918" s="119"/>
      <c r="F1918" s="119"/>
    </row>
    <row r="1919" spans="5:6" x14ac:dyDescent="0.25">
      <c r="E1919" s="119"/>
      <c r="F1919" s="119"/>
    </row>
    <row r="1920" spans="5:6" x14ac:dyDescent="0.25">
      <c r="E1920" s="119"/>
      <c r="F1920" s="119"/>
    </row>
    <row r="1921" spans="5:6" x14ac:dyDescent="0.25">
      <c r="E1921" s="119"/>
      <c r="F1921" s="119"/>
    </row>
    <row r="1922" spans="5:6" x14ac:dyDescent="0.25">
      <c r="E1922" s="119"/>
      <c r="F1922" s="119"/>
    </row>
    <row r="1923" spans="5:6" x14ac:dyDescent="0.25">
      <c r="E1923" s="119"/>
      <c r="F1923" s="119"/>
    </row>
    <row r="1924" spans="5:6" x14ac:dyDescent="0.25">
      <c r="E1924" s="119"/>
      <c r="F1924" s="119"/>
    </row>
    <row r="1925" spans="5:6" x14ac:dyDescent="0.25">
      <c r="E1925" s="119"/>
      <c r="F1925" s="119"/>
    </row>
    <row r="1926" spans="5:6" x14ac:dyDescent="0.25">
      <c r="E1926" s="119"/>
      <c r="F1926" s="119"/>
    </row>
    <row r="1927" spans="5:6" x14ac:dyDescent="0.25">
      <c r="E1927" s="119"/>
      <c r="F1927" s="119"/>
    </row>
    <row r="1928" spans="5:6" x14ac:dyDescent="0.25">
      <c r="E1928" s="119"/>
      <c r="F1928" s="119"/>
    </row>
    <row r="1929" spans="5:6" x14ac:dyDescent="0.25">
      <c r="E1929" s="119"/>
      <c r="F1929" s="119"/>
    </row>
    <row r="1930" spans="5:6" x14ac:dyDescent="0.25">
      <c r="E1930" s="119"/>
      <c r="F1930" s="119"/>
    </row>
    <row r="1931" spans="5:6" x14ac:dyDescent="0.25">
      <c r="E1931" s="119"/>
      <c r="F1931" s="119"/>
    </row>
    <row r="1932" spans="5:6" x14ac:dyDescent="0.25">
      <c r="E1932" s="119"/>
      <c r="F1932" s="119"/>
    </row>
    <row r="1933" spans="5:6" x14ac:dyDescent="0.25">
      <c r="E1933" s="119"/>
      <c r="F1933" s="119"/>
    </row>
    <row r="1934" spans="5:6" x14ac:dyDescent="0.25">
      <c r="E1934" s="119"/>
      <c r="F1934" s="119"/>
    </row>
    <row r="1935" spans="5:6" x14ac:dyDescent="0.25">
      <c r="E1935" s="119"/>
      <c r="F1935" s="119"/>
    </row>
    <row r="1936" spans="5:6" x14ac:dyDescent="0.25">
      <c r="E1936" s="119"/>
      <c r="F1936" s="119"/>
    </row>
    <row r="1937" spans="5:6" x14ac:dyDescent="0.25">
      <c r="E1937" s="119"/>
      <c r="F1937" s="119"/>
    </row>
    <row r="1938" spans="5:6" x14ac:dyDescent="0.25">
      <c r="E1938" s="119"/>
      <c r="F1938" s="119"/>
    </row>
    <row r="1939" spans="5:6" x14ac:dyDescent="0.25">
      <c r="E1939" s="119"/>
      <c r="F1939" s="119"/>
    </row>
    <row r="1940" spans="5:6" x14ac:dyDescent="0.25">
      <c r="E1940" s="119"/>
      <c r="F1940" s="119"/>
    </row>
    <row r="1941" spans="5:6" x14ac:dyDescent="0.25">
      <c r="E1941" s="119"/>
      <c r="F1941" s="119"/>
    </row>
    <row r="1942" spans="5:6" x14ac:dyDescent="0.25">
      <c r="E1942" s="119"/>
      <c r="F1942" s="119"/>
    </row>
    <row r="1943" spans="5:6" x14ac:dyDescent="0.25">
      <c r="E1943" s="119"/>
      <c r="F1943" s="119"/>
    </row>
    <row r="1944" spans="5:6" x14ac:dyDescent="0.25">
      <c r="E1944" s="119"/>
      <c r="F1944" s="119"/>
    </row>
    <row r="1945" spans="5:6" x14ac:dyDescent="0.25">
      <c r="E1945" s="119"/>
      <c r="F1945" s="119"/>
    </row>
    <row r="1946" spans="5:6" x14ac:dyDescent="0.25">
      <c r="E1946" s="119"/>
      <c r="F1946" s="119"/>
    </row>
    <row r="1947" spans="5:6" x14ac:dyDescent="0.25">
      <c r="E1947" s="119"/>
      <c r="F1947" s="119"/>
    </row>
    <row r="1948" spans="5:6" x14ac:dyDescent="0.25">
      <c r="E1948" s="119"/>
      <c r="F1948" s="119"/>
    </row>
    <row r="1949" spans="5:6" x14ac:dyDescent="0.25">
      <c r="E1949" s="119"/>
      <c r="F1949" s="119"/>
    </row>
    <row r="1950" spans="5:6" x14ac:dyDescent="0.25">
      <c r="E1950" s="119"/>
      <c r="F1950" s="119"/>
    </row>
    <row r="1951" spans="5:6" x14ac:dyDescent="0.25">
      <c r="E1951" s="119"/>
      <c r="F1951" s="119"/>
    </row>
    <row r="1952" spans="5:6" x14ac:dyDescent="0.25">
      <c r="E1952" s="119"/>
      <c r="F1952" s="119"/>
    </row>
    <row r="1953" spans="5:6" x14ac:dyDescent="0.25">
      <c r="E1953" s="119"/>
      <c r="F1953" s="119"/>
    </row>
    <row r="1954" spans="5:6" x14ac:dyDescent="0.25">
      <c r="E1954" s="119"/>
      <c r="F1954" s="119"/>
    </row>
    <row r="1955" spans="5:6" x14ac:dyDescent="0.25">
      <c r="E1955" s="119"/>
      <c r="F1955" s="119"/>
    </row>
    <row r="1956" spans="5:6" x14ac:dyDescent="0.25">
      <c r="E1956" s="119"/>
      <c r="F1956" s="119"/>
    </row>
    <row r="1957" spans="5:6" x14ac:dyDescent="0.25">
      <c r="E1957" s="119"/>
      <c r="F1957" s="119"/>
    </row>
    <row r="1958" spans="5:6" x14ac:dyDescent="0.25">
      <c r="E1958" s="119"/>
      <c r="F1958" s="119"/>
    </row>
    <row r="1959" spans="5:6" x14ac:dyDescent="0.25">
      <c r="E1959" s="119"/>
      <c r="F1959" s="119"/>
    </row>
    <row r="1960" spans="5:6" x14ac:dyDescent="0.25">
      <c r="E1960" s="119"/>
      <c r="F1960" s="119"/>
    </row>
    <row r="1961" spans="5:6" x14ac:dyDescent="0.25">
      <c r="E1961" s="119"/>
      <c r="F1961" s="119"/>
    </row>
    <row r="1962" spans="5:6" x14ac:dyDescent="0.25">
      <c r="E1962" s="119"/>
      <c r="F1962" s="119"/>
    </row>
    <row r="1963" spans="5:6" x14ac:dyDescent="0.25">
      <c r="E1963" s="119"/>
      <c r="F1963" s="119"/>
    </row>
    <row r="1964" spans="5:6" x14ac:dyDescent="0.25">
      <c r="E1964" s="119"/>
      <c r="F1964" s="119"/>
    </row>
    <row r="1965" spans="5:6" x14ac:dyDescent="0.25">
      <c r="E1965" s="119"/>
      <c r="F1965" s="119"/>
    </row>
    <row r="1966" spans="5:6" x14ac:dyDescent="0.25">
      <c r="E1966" s="119"/>
      <c r="F1966" s="119"/>
    </row>
    <row r="1967" spans="5:6" x14ac:dyDescent="0.25">
      <c r="E1967" s="119"/>
      <c r="F1967" s="119"/>
    </row>
    <row r="1968" spans="5:6" x14ac:dyDescent="0.25">
      <c r="E1968" s="119"/>
      <c r="F1968" s="119"/>
    </row>
    <row r="1969" spans="5:6" x14ac:dyDescent="0.25">
      <c r="E1969" s="119"/>
      <c r="F1969" s="119"/>
    </row>
    <row r="1970" spans="5:6" x14ac:dyDescent="0.25">
      <c r="E1970" s="119"/>
      <c r="F1970" s="119"/>
    </row>
    <row r="1971" spans="5:6" x14ac:dyDescent="0.25">
      <c r="E1971" s="119"/>
      <c r="F1971" s="119"/>
    </row>
    <row r="1972" spans="5:6" x14ac:dyDescent="0.25">
      <c r="E1972" s="119"/>
      <c r="F1972" s="119"/>
    </row>
    <row r="1973" spans="5:6" x14ac:dyDescent="0.25">
      <c r="E1973" s="119"/>
      <c r="F1973" s="119"/>
    </row>
    <row r="1974" spans="5:6" x14ac:dyDescent="0.25">
      <c r="E1974" s="119"/>
      <c r="F1974" s="119"/>
    </row>
    <row r="1975" spans="5:6" x14ac:dyDescent="0.25">
      <c r="E1975" s="119"/>
      <c r="F1975" s="119"/>
    </row>
    <row r="1976" spans="5:6" x14ac:dyDescent="0.25">
      <c r="E1976" s="119"/>
      <c r="F1976" s="119"/>
    </row>
    <row r="1977" spans="5:6" x14ac:dyDescent="0.25">
      <c r="E1977" s="119"/>
      <c r="F1977" s="119"/>
    </row>
    <row r="1978" spans="5:6" x14ac:dyDescent="0.25">
      <c r="E1978" s="119"/>
      <c r="F1978" s="119"/>
    </row>
    <row r="1979" spans="5:6" x14ac:dyDescent="0.25">
      <c r="E1979" s="119"/>
      <c r="F1979" s="119"/>
    </row>
    <row r="1980" spans="5:6" x14ac:dyDescent="0.25">
      <c r="E1980" s="119"/>
      <c r="F1980" s="119"/>
    </row>
    <row r="1981" spans="5:6" x14ac:dyDescent="0.25">
      <c r="E1981" s="119"/>
      <c r="F1981" s="119"/>
    </row>
    <row r="1982" spans="5:6" x14ac:dyDescent="0.25">
      <c r="E1982" s="119"/>
      <c r="F1982" s="119"/>
    </row>
    <row r="1983" spans="5:6" x14ac:dyDescent="0.25">
      <c r="E1983" s="119"/>
      <c r="F1983" s="119"/>
    </row>
    <row r="1984" spans="5:6" x14ac:dyDescent="0.25">
      <c r="E1984" s="119"/>
      <c r="F1984" s="119"/>
    </row>
    <row r="1985" spans="5:6" x14ac:dyDescent="0.25">
      <c r="E1985" s="119"/>
      <c r="F1985" s="119"/>
    </row>
    <row r="1986" spans="5:6" x14ac:dyDescent="0.25">
      <c r="E1986" s="119"/>
      <c r="F1986" s="119"/>
    </row>
    <row r="1987" spans="5:6" x14ac:dyDescent="0.25">
      <c r="E1987" s="119"/>
      <c r="F1987" s="119"/>
    </row>
    <row r="1988" spans="5:6" x14ac:dyDescent="0.25">
      <c r="E1988" s="119"/>
      <c r="F1988" s="119"/>
    </row>
    <row r="1989" spans="5:6" x14ac:dyDescent="0.25">
      <c r="E1989" s="119"/>
      <c r="F1989" s="119"/>
    </row>
    <row r="1990" spans="5:6" x14ac:dyDescent="0.25">
      <c r="E1990" s="119"/>
      <c r="F1990" s="119"/>
    </row>
    <row r="1991" spans="5:6" x14ac:dyDescent="0.25">
      <c r="E1991" s="119"/>
      <c r="F1991" s="119"/>
    </row>
    <row r="1992" spans="5:6" x14ac:dyDescent="0.25">
      <c r="E1992" s="119"/>
      <c r="F1992" s="119"/>
    </row>
    <row r="1993" spans="5:6" x14ac:dyDescent="0.25">
      <c r="E1993" s="119"/>
      <c r="F1993" s="119"/>
    </row>
    <row r="1994" spans="5:6" x14ac:dyDescent="0.25">
      <c r="E1994" s="119"/>
      <c r="F1994" s="119"/>
    </row>
    <row r="1995" spans="5:6" x14ac:dyDescent="0.25">
      <c r="E1995" s="119"/>
      <c r="F1995" s="119"/>
    </row>
    <row r="1996" spans="5:6" x14ac:dyDescent="0.25">
      <c r="E1996" s="119"/>
      <c r="F1996" s="119"/>
    </row>
    <row r="1997" spans="5:6" x14ac:dyDescent="0.25">
      <c r="E1997" s="119"/>
      <c r="F1997" s="119"/>
    </row>
    <row r="1998" spans="5:6" x14ac:dyDescent="0.25">
      <c r="E1998" s="119"/>
      <c r="F1998" s="119"/>
    </row>
    <row r="1999" spans="5:6" x14ac:dyDescent="0.25">
      <c r="E1999" s="119"/>
      <c r="F1999" s="119"/>
    </row>
    <row r="2000" spans="5:6" x14ac:dyDescent="0.25">
      <c r="E2000" s="119"/>
      <c r="F2000" s="119"/>
    </row>
    <row r="2001" spans="5:6" x14ac:dyDescent="0.25">
      <c r="E2001" s="119"/>
      <c r="F2001" s="119"/>
    </row>
    <row r="2002" spans="5:6" x14ac:dyDescent="0.25">
      <c r="E2002" s="119"/>
      <c r="F2002" s="119"/>
    </row>
    <row r="2003" spans="5:6" x14ac:dyDescent="0.25">
      <c r="E2003" s="119"/>
      <c r="F2003" s="119"/>
    </row>
    <row r="2004" spans="5:6" x14ac:dyDescent="0.25">
      <c r="E2004" s="119"/>
      <c r="F2004" s="119"/>
    </row>
    <row r="2005" spans="5:6" x14ac:dyDescent="0.25">
      <c r="E2005" s="119"/>
      <c r="F2005" s="119"/>
    </row>
    <row r="2006" spans="5:6" x14ac:dyDescent="0.25">
      <c r="E2006" s="119"/>
      <c r="F2006" s="119"/>
    </row>
    <row r="2007" spans="5:6" x14ac:dyDescent="0.25">
      <c r="E2007" s="119"/>
      <c r="F2007" s="119"/>
    </row>
    <row r="2008" spans="5:6" x14ac:dyDescent="0.25">
      <c r="E2008" s="119"/>
      <c r="F2008" s="119"/>
    </row>
    <row r="2009" spans="5:6" x14ac:dyDescent="0.25">
      <c r="E2009" s="119"/>
      <c r="F2009" s="119"/>
    </row>
    <row r="2010" spans="5:6" x14ac:dyDescent="0.25">
      <c r="E2010" s="119"/>
      <c r="F2010" s="119"/>
    </row>
    <row r="2011" spans="5:6" x14ac:dyDescent="0.25">
      <c r="E2011" s="119"/>
      <c r="F2011" s="119"/>
    </row>
    <row r="2012" spans="5:6" x14ac:dyDescent="0.25">
      <c r="E2012" s="119"/>
      <c r="F2012" s="119"/>
    </row>
    <row r="2013" spans="5:6" x14ac:dyDescent="0.25">
      <c r="E2013" s="119"/>
      <c r="F2013" s="119"/>
    </row>
    <row r="2014" spans="5:6" x14ac:dyDescent="0.25">
      <c r="E2014" s="119"/>
      <c r="F2014" s="119"/>
    </row>
    <row r="2015" spans="5:6" x14ac:dyDescent="0.25">
      <c r="E2015" s="119"/>
      <c r="F2015" s="119"/>
    </row>
    <row r="2016" spans="5:6" x14ac:dyDescent="0.25">
      <c r="E2016" s="119"/>
      <c r="F2016" s="119"/>
    </row>
    <row r="2017" spans="5:6" x14ac:dyDescent="0.25">
      <c r="E2017" s="119"/>
      <c r="F2017" s="119"/>
    </row>
    <row r="2018" spans="5:6" x14ac:dyDescent="0.25">
      <c r="E2018" s="119"/>
      <c r="F2018" s="119"/>
    </row>
    <row r="2019" spans="5:6" x14ac:dyDescent="0.25">
      <c r="E2019" s="119"/>
      <c r="F2019" s="119"/>
    </row>
    <row r="2020" spans="5:6" x14ac:dyDescent="0.25">
      <c r="E2020" s="119"/>
      <c r="F2020" s="119"/>
    </row>
    <row r="2021" spans="5:6" x14ac:dyDescent="0.25">
      <c r="E2021" s="119"/>
      <c r="F2021" s="119"/>
    </row>
    <row r="2022" spans="5:6" x14ac:dyDescent="0.25">
      <c r="E2022" s="119"/>
      <c r="F2022" s="119"/>
    </row>
    <row r="2023" spans="5:6" x14ac:dyDescent="0.25">
      <c r="E2023" s="119"/>
      <c r="F2023" s="119"/>
    </row>
    <row r="2024" spans="5:6" x14ac:dyDescent="0.25">
      <c r="E2024" s="119"/>
      <c r="F2024" s="119"/>
    </row>
    <row r="2025" spans="5:6" x14ac:dyDescent="0.25">
      <c r="E2025" s="119"/>
      <c r="F2025" s="119"/>
    </row>
    <row r="2026" spans="5:6" x14ac:dyDescent="0.25">
      <c r="E2026" s="119"/>
      <c r="F2026" s="119"/>
    </row>
    <row r="2027" spans="5:6" x14ac:dyDescent="0.25">
      <c r="E2027" s="119"/>
      <c r="F2027" s="119"/>
    </row>
    <row r="2028" spans="5:6" x14ac:dyDescent="0.25">
      <c r="E2028" s="119"/>
      <c r="F2028" s="119"/>
    </row>
    <row r="2029" spans="5:6" x14ac:dyDescent="0.25">
      <c r="E2029" s="119"/>
      <c r="F2029" s="119"/>
    </row>
    <row r="2030" spans="5:6" x14ac:dyDescent="0.25">
      <c r="E2030" s="119"/>
      <c r="F2030" s="119"/>
    </row>
    <row r="2031" spans="5:6" x14ac:dyDescent="0.25">
      <c r="E2031" s="119"/>
      <c r="F2031" s="119"/>
    </row>
    <row r="2032" spans="5:6" x14ac:dyDescent="0.25">
      <c r="E2032" s="119"/>
      <c r="F2032" s="119"/>
    </row>
    <row r="2033" spans="5:6" x14ac:dyDescent="0.25">
      <c r="E2033" s="119"/>
      <c r="F2033" s="119"/>
    </row>
    <row r="2034" spans="5:6" x14ac:dyDescent="0.25">
      <c r="E2034" s="119"/>
      <c r="F2034" s="119"/>
    </row>
    <row r="2035" spans="5:6" x14ac:dyDescent="0.25">
      <c r="E2035" s="119"/>
      <c r="F2035" s="119"/>
    </row>
    <row r="2036" spans="5:6" x14ac:dyDescent="0.25">
      <c r="E2036" s="119"/>
      <c r="F2036" s="119"/>
    </row>
    <row r="2037" spans="5:6" x14ac:dyDescent="0.25">
      <c r="E2037" s="119"/>
      <c r="F2037" s="119"/>
    </row>
    <row r="2038" spans="5:6" x14ac:dyDescent="0.25">
      <c r="E2038" s="119"/>
      <c r="F2038" s="119"/>
    </row>
    <row r="2039" spans="5:6" x14ac:dyDescent="0.25">
      <c r="E2039" s="119"/>
      <c r="F2039" s="119"/>
    </row>
    <row r="2040" spans="5:6" x14ac:dyDescent="0.25">
      <c r="E2040" s="119"/>
      <c r="F2040" s="119"/>
    </row>
    <row r="2041" spans="5:6" x14ac:dyDescent="0.25">
      <c r="E2041" s="119"/>
      <c r="F2041" s="119"/>
    </row>
    <row r="2042" spans="5:6" x14ac:dyDescent="0.25">
      <c r="E2042" s="119"/>
      <c r="F2042" s="119"/>
    </row>
    <row r="2043" spans="5:6" x14ac:dyDescent="0.25">
      <c r="E2043" s="119"/>
      <c r="F2043" s="119"/>
    </row>
    <row r="2044" spans="5:6" x14ac:dyDescent="0.25">
      <c r="E2044" s="119"/>
      <c r="F2044" s="119"/>
    </row>
    <row r="2045" spans="5:6" x14ac:dyDescent="0.25">
      <c r="E2045" s="119"/>
      <c r="F2045" s="119"/>
    </row>
    <row r="2046" spans="5:6" x14ac:dyDescent="0.25">
      <c r="E2046" s="119"/>
      <c r="F2046" s="119"/>
    </row>
    <row r="2047" spans="5:6" x14ac:dyDescent="0.25">
      <c r="E2047" s="119"/>
      <c r="F2047" s="119"/>
    </row>
    <row r="2048" spans="5:6" x14ac:dyDescent="0.25">
      <c r="E2048" s="119"/>
      <c r="F2048" s="119"/>
    </row>
    <row r="2049" spans="5:6" x14ac:dyDescent="0.25">
      <c r="E2049" s="119"/>
      <c r="F2049" s="119"/>
    </row>
    <row r="2050" spans="5:6" x14ac:dyDescent="0.25">
      <c r="E2050" s="119"/>
      <c r="F2050" s="119"/>
    </row>
    <row r="2051" spans="5:6" x14ac:dyDescent="0.25">
      <c r="E2051" s="119"/>
      <c r="F2051" s="119"/>
    </row>
    <row r="2052" spans="5:6" x14ac:dyDescent="0.25">
      <c r="E2052" s="119"/>
      <c r="F2052" s="119"/>
    </row>
    <row r="2053" spans="5:6" x14ac:dyDescent="0.25">
      <c r="E2053" s="119"/>
      <c r="F2053" s="119"/>
    </row>
    <row r="2054" spans="5:6" x14ac:dyDescent="0.25">
      <c r="E2054" s="119"/>
      <c r="F2054" s="119"/>
    </row>
    <row r="2055" spans="5:6" x14ac:dyDescent="0.25">
      <c r="E2055" s="119"/>
      <c r="F2055" s="119"/>
    </row>
    <row r="2056" spans="5:6" x14ac:dyDescent="0.25">
      <c r="E2056" s="119"/>
      <c r="F2056" s="119"/>
    </row>
    <row r="2057" spans="5:6" x14ac:dyDescent="0.25">
      <c r="E2057" s="119"/>
      <c r="F2057" s="119"/>
    </row>
    <row r="2058" spans="5:6" x14ac:dyDescent="0.25">
      <c r="E2058" s="119"/>
      <c r="F2058" s="119"/>
    </row>
    <row r="2059" spans="5:6" x14ac:dyDescent="0.25">
      <c r="E2059" s="119"/>
      <c r="F2059" s="119"/>
    </row>
    <row r="2060" spans="5:6" x14ac:dyDescent="0.25">
      <c r="E2060" s="119"/>
      <c r="F2060" s="119"/>
    </row>
    <row r="2061" spans="5:6" x14ac:dyDescent="0.25">
      <c r="E2061" s="119"/>
      <c r="F2061" s="119"/>
    </row>
    <row r="2062" spans="5:6" x14ac:dyDescent="0.25">
      <c r="E2062" s="119"/>
      <c r="F2062" s="119"/>
    </row>
    <row r="2063" spans="5:6" x14ac:dyDescent="0.25">
      <c r="E2063" s="119"/>
      <c r="F2063" s="119"/>
    </row>
    <row r="2064" spans="5:6" x14ac:dyDescent="0.25">
      <c r="E2064" s="119"/>
      <c r="F2064" s="119"/>
    </row>
    <row r="2065" spans="5:6" x14ac:dyDescent="0.25">
      <c r="E2065" s="119"/>
      <c r="F2065" s="119"/>
    </row>
    <row r="2066" spans="5:6" x14ac:dyDescent="0.25">
      <c r="E2066" s="119"/>
      <c r="F2066" s="119"/>
    </row>
    <row r="2067" spans="5:6" x14ac:dyDescent="0.25">
      <c r="E2067" s="119"/>
      <c r="F2067" s="119"/>
    </row>
    <row r="2068" spans="5:6" x14ac:dyDescent="0.25">
      <c r="E2068" s="119"/>
      <c r="F2068" s="119"/>
    </row>
    <row r="2069" spans="5:6" x14ac:dyDescent="0.25">
      <c r="E2069" s="119"/>
      <c r="F2069" s="119"/>
    </row>
    <row r="2070" spans="5:6" x14ac:dyDescent="0.25">
      <c r="E2070" s="119"/>
      <c r="F2070" s="119"/>
    </row>
    <row r="2071" spans="5:6" x14ac:dyDescent="0.25">
      <c r="E2071" s="119"/>
      <c r="F2071" s="119"/>
    </row>
    <row r="2072" spans="5:6" x14ac:dyDescent="0.25">
      <c r="E2072" s="119"/>
      <c r="F2072" s="119"/>
    </row>
    <row r="2073" spans="5:6" x14ac:dyDescent="0.25">
      <c r="E2073" s="119"/>
      <c r="F2073" s="119"/>
    </row>
    <row r="2074" spans="5:6" x14ac:dyDescent="0.25">
      <c r="E2074" s="119"/>
      <c r="F2074" s="119"/>
    </row>
    <row r="2075" spans="5:6" x14ac:dyDescent="0.25">
      <c r="E2075" s="119"/>
      <c r="F2075" s="119"/>
    </row>
    <row r="2076" spans="5:6" x14ac:dyDescent="0.25">
      <c r="E2076" s="119"/>
      <c r="F2076" s="119"/>
    </row>
    <row r="2077" spans="5:6" x14ac:dyDescent="0.25">
      <c r="E2077" s="119"/>
      <c r="F2077" s="119"/>
    </row>
    <row r="2078" spans="5:6" x14ac:dyDescent="0.25">
      <c r="E2078" s="119"/>
      <c r="F2078" s="119"/>
    </row>
    <row r="2079" spans="5:6" x14ac:dyDescent="0.25">
      <c r="E2079" s="119"/>
      <c r="F2079" s="119"/>
    </row>
    <row r="2080" spans="5:6" x14ac:dyDescent="0.25">
      <c r="E2080" s="119"/>
      <c r="F2080" s="119"/>
    </row>
    <row r="2081" spans="5:6" x14ac:dyDescent="0.25">
      <c r="E2081" s="119"/>
      <c r="F2081" s="119"/>
    </row>
    <row r="2082" spans="5:6" x14ac:dyDescent="0.25">
      <c r="E2082" s="119"/>
      <c r="F2082" s="119"/>
    </row>
    <row r="2083" spans="5:6" x14ac:dyDescent="0.25">
      <c r="E2083" s="119"/>
      <c r="F2083" s="119"/>
    </row>
    <row r="2084" spans="5:6" x14ac:dyDescent="0.25">
      <c r="E2084" s="119"/>
      <c r="F2084" s="119"/>
    </row>
    <row r="2085" spans="5:6" x14ac:dyDescent="0.25">
      <c r="E2085" s="119"/>
      <c r="F2085" s="119"/>
    </row>
    <row r="2086" spans="5:6" x14ac:dyDescent="0.25">
      <c r="E2086" s="119"/>
      <c r="F2086" s="119"/>
    </row>
    <row r="2087" spans="5:6" x14ac:dyDescent="0.25">
      <c r="E2087" s="119"/>
      <c r="F2087" s="119"/>
    </row>
    <row r="2088" spans="5:6" x14ac:dyDescent="0.25">
      <c r="E2088" s="119"/>
      <c r="F2088" s="119"/>
    </row>
    <row r="2089" spans="5:6" x14ac:dyDescent="0.25">
      <c r="E2089" s="119"/>
      <c r="F2089" s="119"/>
    </row>
    <row r="2090" spans="5:6" x14ac:dyDescent="0.25">
      <c r="E2090" s="119"/>
      <c r="F2090" s="119"/>
    </row>
    <row r="2091" spans="5:6" x14ac:dyDescent="0.25">
      <c r="E2091" s="119"/>
      <c r="F2091" s="119"/>
    </row>
    <row r="2092" spans="5:6" x14ac:dyDescent="0.25">
      <c r="E2092" s="119"/>
      <c r="F2092" s="119"/>
    </row>
    <row r="2093" spans="5:6" x14ac:dyDescent="0.25">
      <c r="E2093" s="119"/>
      <c r="F2093" s="119"/>
    </row>
    <row r="2094" spans="5:6" x14ac:dyDescent="0.25">
      <c r="E2094" s="119"/>
      <c r="F2094" s="119"/>
    </row>
    <row r="2095" spans="5:6" x14ac:dyDescent="0.25">
      <c r="E2095" s="119"/>
      <c r="F2095" s="119"/>
    </row>
    <row r="2096" spans="5:6" x14ac:dyDescent="0.25">
      <c r="E2096" s="119"/>
      <c r="F2096" s="119"/>
    </row>
    <row r="2097" spans="5:6" x14ac:dyDescent="0.25">
      <c r="E2097" s="119"/>
      <c r="F2097" s="119"/>
    </row>
    <row r="2098" spans="5:6" x14ac:dyDescent="0.25">
      <c r="E2098" s="119"/>
      <c r="F2098" s="119"/>
    </row>
    <row r="2099" spans="5:6" x14ac:dyDescent="0.25">
      <c r="E2099" s="119"/>
      <c r="F2099" s="119"/>
    </row>
    <row r="2100" spans="5:6" x14ac:dyDescent="0.25">
      <c r="E2100" s="119"/>
      <c r="F2100" s="119"/>
    </row>
    <row r="2101" spans="5:6" x14ac:dyDescent="0.25">
      <c r="E2101" s="119"/>
      <c r="F2101" s="119"/>
    </row>
    <row r="2102" spans="5:6" x14ac:dyDescent="0.25">
      <c r="E2102" s="119"/>
      <c r="F2102" s="119"/>
    </row>
    <row r="2103" spans="5:6" x14ac:dyDescent="0.25">
      <c r="E2103" s="119"/>
      <c r="F2103" s="119"/>
    </row>
    <row r="2104" spans="5:6" x14ac:dyDescent="0.25">
      <c r="E2104" s="119"/>
      <c r="F2104" s="119"/>
    </row>
    <row r="2105" spans="5:6" x14ac:dyDescent="0.25">
      <c r="E2105" s="119"/>
      <c r="F2105" s="119"/>
    </row>
    <row r="2106" spans="5:6" x14ac:dyDescent="0.25">
      <c r="E2106" s="119"/>
      <c r="F2106" s="119"/>
    </row>
    <row r="2107" spans="5:6" x14ac:dyDescent="0.25">
      <c r="E2107" s="119"/>
      <c r="F2107" s="119"/>
    </row>
    <row r="2108" spans="5:6" x14ac:dyDescent="0.25">
      <c r="E2108" s="119"/>
      <c r="F2108" s="119"/>
    </row>
    <row r="2109" spans="5:6" x14ac:dyDescent="0.25">
      <c r="E2109" s="119"/>
      <c r="F2109" s="119"/>
    </row>
    <row r="2110" spans="5:6" x14ac:dyDescent="0.25">
      <c r="E2110" s="119"/>
      <c r="F2110" s="119"/>
    </row>
    <row r="2111" spans="5:6" x14ac:dyDescent="0.25">
      <c r="E2111" s="119"/>
      <c r="F2111" s="119"/>
    </row>
    <row r="2112" spans="5:6" x14ac:dyDescent="0.25">
      <c r="E2112" s="119"/>
      <c r="F2112" s="119"/>
    </row>
    <row r="2113" spans="5:6" x14ac:dyDescent="0.25">
      <c r="E2113" s="119"/>
      <c r="F2113" s="119"/>
    </row>
    <row r="2114" spans="5:6" x14ac:dyDescent="0.25">
      <c r="E2114" s="119"/>
      <c r="F2114" s="119"/>
    </row>
    <row r="2115" spans="5:6" x14ac:dyDescent="0.25">
      <c r="E2115" s="119"/>
      <c r="F2115" s="119"/>
    </row>
    <row r="2116" spans="5:6" x14ac:dyDescent="0.25">
      <c r="E2116" s="119"/>
      <c r="F2116" s="119"/>
    </row>
    <row r="2117" spans="5:6" x14ac:dyDescent="0.25">
      <c r="E2117" s="119"/>
      <c r="F2117" s="119"/>
    </row>
    <row r="2118" spans="5:6" x14ac:dyDescent="0.25">
      <c r="E2118" s="119"/>
      <c r="F2118" s="119"/>
    </row>
    <row r="2119" spans="5:6" x14ac:dyDescent="0.25">
      <c r="E2119" s="119"/>
      <c r="F2119" s="119"/>
    </row>
    <row r="2120" spans="5:6" x14ac:dyDescent="0.25">
      <c r="E2120" s="119"/>
      <c r="F2120" s="119"/>
    </row>
    <row r="2121" spans="5:6" x14ac:dyDescent="0.25">
      <c r="E2121" s="119"/>
      <c r="F2121" s="119"/>
    </row>
    <row r="2122" spans="5:6" x14ac:dyDescent="0.25">
      <c r="E2122" s="119"/>
      <c r="F2122" s="119"/>
    </row>
    <row r="2123" spans="5:6" x14ac:dyDescent="0.25">
      <c r="E2123" s="119"/>
      <c r="F2123" s="119"/>
    </row>
    <row r="2124" spans="5:6" x14ac:dyDescent="0.25">
      <c r="E2124" s="119"/>
      <c r="F2124" s="119"/>
    </row>
    <row r="2125" spans="5:6" x14ac:dyDescent="0.25">
      <c r="E2125" s="119"/>
      <c r="F2125" s="119"/>
    </row>
    <row r="2126" spans="5:6" x14ac:dyDescent="0.25">
      <c r="E2126" s="119"/>
      <c r="F2126" s="119"/>
    </row>
    <row r="2127" spans="5:6" x14ac:dyDescent="0.25">
      <c r="E2127" s="119"/>
      <c r="F2127" s="119"/>
    </row>
    <row r="2128" spans="5:6" x14ac:dyDescent="0.25">
      <c r="E2128" s="119"/>
      <c r="F2128" s="119"/>
    </row>
    <row r="2129" spans="5:6" x14ac:dyDescent="0.25">
      <c r="E2129" s="119"/>
      <c r="F2129" s="119"/>
    </row>
    <row r="2130" spans="5:6" x14ac:dyDescent="0.25">
      <c r="E2130" s="119"/>
      <c r="F2130" s="119"/>
    </row>
    <row r="2131" spans="5:6" x14ac:dyDescent="0.25">
      <c r="E2131" s="119"/>
      <c r="F2131" s="119"/>
    </row>
    <row r="2132" spans="5:6" x14ac:dyDescent="0.25">
      <c r="E2132" s="119"/>
      <c r="F2132" s="119"/>
    </row>
    <row r="2133" spans="5:6" x14ac:dyDescent="0.25">
      <c r="E2133" s="119"/>
      <c r="F2133" s="119"/>
    </row>
    <row r="2134" spans="5:6" x14ac:dyDescent="0.25">
      <c r="E2134" s="119"/>
      <c r="F2134" s="119"/>
    </row>
    <row r="2135" spans="5:6" x14ac:dyDescent="0.25">
      <c r="E2135" s="119"/>
      <c r="F2135" s="119"/>
    </row>
    <row r="2136" spans="5:6" x14ac:dyDescent="0.25">
      <c r="E2136" s="119"/>
      <c r="F2136" s="119"/>
    </row>
    <row r="2137" spans="5:6" x14ac:dyDescent="0.25">
      <c r="E2137" s="119"/>
      <c r="F2137" s="119"/>
    </row>
    <row r="2138" spans="5:6" x14ac:dyDescent="0.25">
      <c r="E2138" s="119"/>
      <c r="F2138" s="119"/>
    </row>
    <row r="2139" spans="5:6" x14ac:dyDescent="0.25">
      <c r="E2139" s="119"/>
      <c r="F2139" s="119"/>
    </row>
    <row r="2140" spans="5:6" x14ac:dyDescent="0.25">
      <c r="E2140" s="119"/>
      <c r="F2140" s="119"/>
    </row>
    <row r="2141" spans="5:6" x14ac:dyDescent="0.25">
      <c r="E2141" s="119"/>
      <c r="F2141" s="119"/>
    </row>
    <row r="2142" spans="5:6" x14ac:dyDescent="0.25">
      <c r="E2142" s="119"/>
      <c r="F2142" s="119"/>
    </row>
    <row r="2143" spans="5:6" x14ac:dyDescent="0.25">
      <c r="E2143" s="119"/>
      <c r="F2143" s="119"/>
    </row>
    <row r="2144" spans="5:6" x14ac:dyDescent="0.25">
      <c r="E2144" s="119"/>
      <c r="F2144" s="119"/>
    </row>
    <row r="2145" spans="5:6" x14ac:dyDescent="0.25">
      <c r="E2145" s="119"/>
      <c r="F2145" s="119"/>
    </row>
    <row r="2146" spans="5:6" x14ac:dyDescent="0.25">
      <c r="E2146" s="119"/>
      <c r="F2146" s="119"/>
    </row>
    <row r="2147" spans="5:6" x14ac:dyDescent="0.25">
      <c r="E2147" s="119"/>
      <c r="F2147" s="119"/>
    </row>
    <row r="2148" spans="5:6" x14ac:dyDescent="0.25">
      <c r="E2148" s="119"/>
      <c r="F2148" s="119"/>
    </row>
    <row r="2149" spans="5:6" x14ac:dyDescent="0.25">
      <c r="E2149" s="119"/>
      <c r="F2149" s="119"/>
    </row>
    <row r="2150" spans="5:6" x14ac:dyDescent="0.25">
      <c r="E2150" s="119"/>
      <c r="F2150" s="119"/>
    </row>
    <row r="2151" spans="5:6" x14ac:dyDescent="0.25">
      <c r="E2151" s="119"/>
      <c r="F2151" s="119"/>
    </row>
    <row r="2152" spans="5:6" x14ac:dyDescent="0.25">
      <c r="E2152" s="119"/>
      <c r="F2152" s="119"/>
    </row>
    <row r="2153" spans="5:6" x14ac:dyDescent="0.25">
      <c r="E2153" s="119"/>
      <c r="F2153" s="119"/>
    </row>
    <row r="2154" spans="5:6" x14ac:dyDescent="0.25">
      <c r="E2154" s="119"/>
      <c r="F2154" s="119"/>
    </row>
    <row r="2155" spans="5:6" x14ac:dyDescent="0.25">
      <c r="E2155" s="119"/>
      <c r="F2155" s="119"/>
    </row>
    <row r="2156" spans="5:6" x14ac:dyDescent="0.25">
      <c r="E2156" s="119"/>
      <c r="F2156" s="119"/>
    </row>
    <row r="2157" spans="5:6" x14ac:dyDescent="0.25">
      <c r="E2157" s="119"/>
      <c r="F2157" s="119"/>
    </row>
    <row r="2158" spans="5:6" x14ac:dyDescent="0.25">
      <c r="E2158" s="119"/>
      <c r="F2158" s="119"/>
    </row>
    <row r="2159" spans="5:6" x14ac:dyDescent="0.25">
      <c r="E2159" s="119"/>
      <c r="F2159" s="119"/>
    </row>
    <row r="2160" spans="5:6" x14ac:dyDescent="0.25">
      <c r="E2160" s="119"/>
      <c r="F2160" s="119"/>
    </row>
    <row r="2161" spans="5:6" x14ac:dyDescent="0.25">
      <c r="E2161" s="119"/>
      <c r="F2161" s="119"/>
    </row>
    <row r="2162" spans="5:6" x14ac:dyDescent="0.25">
      <c r="E2162" s="119"/>
      <c r="F2162" s="119"/>
    </row>
    <row r="2163" spans="5:6" x14ac:dyDescent="0.25">
      <c r="E2163" s="119"/>
      <c r="F2163" s="119"/>
    </row>
    <row r="2164" spans="5:6" x14ac:dyDescent="0.25">
      <c r="E2164" s="119"/>
      <c r="F2164" s="119"/>
    </row>
    <row r="2165" spans="5:6" x14ac:dyDescent="0.25">
      <c r="E2165" s="119"/>
      <c r="F2165" s="119"/>
    </row>
    <row r="2166" spans="5:6" x14ac:dyDescent="0.25">
      <c r="E2166" s="119"/>
      <c r="F2166" s="119"/>
    </row>
    <row r="2167" spans="5:6" x14ac:dyDescent="0.25">
      <c r="E2167" s="119"/>
      <c r="F2167" s="119"/>
    </row>
    <row r="2168" spans="5:6" x14ac:dyDescent="0.25">
      <c r="E2168" s="119"/>
      <c r="F2168" s="119"/>
    </row>
    <row r="2169" spans="5:6" x14ac:dyDescent="0.25">
      <c r="E2169" s="119"/>
      <c r="F2169" s="119"/>
    </row>
    <row r="2170" spans="5:6" x14ac:dyDescent="0.25">
      <c r="E2170" s="119"/>
      <c r="F2170" s="119"/>
    </row>
    <row r="2171" spans="5:6" x14ac:dyDescent="0.25">
      <c r="E2171" s="119"/>
      <c r="F2171" s="119"/>
    </row>
    <row r="2172" spans="5:6" x14ac:dyDescent="0.25">
      <c r="E2172" s="119"/>
      <c r="F2172" s="119"/>
    </row>
    <row r="2173" spans="5:6" x14ac:dyDescent="0.25">
      <c r="E2173" s="119"/>
      <c r="F2173" s="119"/>
    </row>
    <row r="2174" spans="5:6" x14ac:dyDescent="0.25">
      <c r="E2174" s="119"/>
      <c r="F2174" s="119"/>
    </row>
    <row r="2175" spans="5:6" x14ac:dyDescent="0.25">
      <c r="E2175" s="119"/>
      <c r="F2175" s="119"/>
    </row>
    <row r="2176" spans="5:6" x14ac:dyDescent="0.25">
      <c r="E2176" s="119"/>
      <c r="F2176" s="119"/>
    </row>
    <row r="2177" spans="5:6" x14ac:dyDescent="0.25">
      <c r="E2177" s="119"/>
      <c r="F2177" s="119"/>
    </row>
    <row r="2178" spans="5:6" x14ac:dyDescent="0.25">
      <c r="E2178" s="119"/>
      <c r="F2178" s="119"/>
    </row>
    <row r="2179" spans="5:6" x14ac:dyDescent="0.25">
      <c r="E2179" s="119"/>
      <c r="F2179" s="119"/>
    </row>
    <row r="2180" spans="5:6" x14ac:dyDescent="0.25">
      <c r="E2180" s="119"/>
      <c r="F2180" s="119"/>
    </row>
    <row r="2181" spans="5:6" x14ac:dyDescent="0.25">
      <c r="E2181" s="119"/>
      <c r="F2181" s="119"/>
    </row>
    <row r="2182" spans="5:6" x14ac:dyDescent="0.25">
      <c r="E2182" s="119"/>
      <c r="F2182" s="119"/>
    </row>
    <row r="2183" spans="5:6" x14ac:dyDescent="0.25">
      <c r="E2183" s="119"/>
      <c r="F2183" s="119"/>
    </row>
    <row r="2184" spans="5:6" x14ac:dyDescent="0.25">
      <c r="E2184" s="119"/>
      <c r="F2184" s="119"/>
    </row>
    <row r="2185" spans="5:6" x14ac:dyDescent="0.25">
      <c r="E2185" s="119"/>
      <c r="F2185" s="119"/>
    </row>
    <row r="2186" spans="5:6" x14ac:dyDescent="0.25">
      <c r="E2186" s="119"/>
      <c r="F2186" s="119"/>
    </row>
    <row r="2187" spans="5:6" x14ac:dyDescent="0.25">
      <c r="E2187" s="119"/>
      <c r="F2187" s="119"/>
    </row>
    <row r="2188" spans="5:6" x14ac:dyDescent="0.25">
      <c r="E2188" s="119"/>
      <c r="F2188" s="119"/>
    </row>
    <row r="2189" spans="5:6" x14ac:dyDescent="0.25">
      <c r="E2189" s="119"/>
      <c r="F2189" s="119"/>
    </row>
    <row r="2190" spans="5:6" x14ac:dyDescent="0.25">
      <c r="E2190" s="119"/>
      <c r="F2190" s="119"/>
    </row>
    <row r="2191" spans="5:6" x14ac:dyDescent="0.25">
      <c r="E2191" s="119"/>
      <c r="F2191" s="119"/>
    </row>
    <row r="2192" spans="5:6" x14ac:dyDescent="0.25">
      <c r="E2192" s="119"/>
      <c r="F2192" s="119"/>
    </row>
    <row r="2193" spans="5:6" x14ac:dyDescent="0.25">
      <c r="E2193" s="119"/>
      <c r="F2193" s="119"/>
    </row>
    <row r="2194" spans="5:6" x14ac:dyDescent="0.25">
      <c r="E2194" s="119"/>
      <c r="F2194" s="119"/>
    </row>
    <row r="2195" spans="5:6" x14ac:dyDescent="0.25">
      <c r="E2195" s="119"/>
      <c r="F2195" s="119"/>
    </row>
    <row r="2196" spans="5:6" x14ac:dyDescent="0.25">
      <c r="E2196" s="119"/>
      <c r="F2196" s="119"/>
    </row>
    <row r="2197" spans="5:6" x14ac:dyDescent="0.25">
      <c r="E2197" s="119"/>
      <c r="F2197" s="119"/>
    </row>
    <row r="2198" spans="5:6" x14ac:dyDescent="0.25">
      <c r="E2198" s="119"/>
      <c r="F2198" s="119"/>
    </row>
    <row r="2199" spans="5:6" x14ac:dyDescent="0.25">
      <c r="E2199" s="119"/>
      <c r="F2199" s="119"/>
    </row>
    <row r="2200" spans="5:6" x14ac:dyDescent="0.25">
      <c r="E2200" s="119"/>
      <c r="F2200" s="119"/>
    </row>
    <row r="2201" spans="5:6" x14ac:dyDescent="0.25">
      <c r="E2201" s="119"/>
      <c r="F2201" s="119"/>
    </row>
    <row r="2202" spans="5:6" x14ac:dyDescent="0.25">
      <c r="E2202" s="119"/>
      <c r="F2202" s="119"/>
    </row>
    <row r="2203" spans="5:6" x14ac:dyDescent="0.25">
      <c r="E2203" s="119"/>
      <c r="F2203" s="119"/>
    </row>
    <row r="2204" spans="5:6" x14ac:dyDescent="0.25">
      <c r="E2204" s="119"/>
      <c r="F2204" s="119"/>
    </row>
    <row r="2205" spans="5:6" x14ac:dyDescent="0.25">
      <c r="E2205" s="119"/>
      <c r="F2205" s="119"/>
    </row>
    <row r="2206" spans="5:6" x14ac:dyDescent="0.25">
      <c r="E2206" s="119"/>
      <c r="F2206" s="119"/>
    </row>
    <row r="2207" spans="5:6" x14ac:dyDescent="0.25">
      <c r="E2207" s="119"/>
      <c r="F2207" s="119"/>
    </row>
    <row r="2208" spans="5:6" x14ac:dyDescent="0.25">
      <c r="E2208" s="119"/>
      <c r="F2208" s="119"/>
    </row>
    <row r="2209" spans="5:6" x14ac:dyDescent="0.25">
      <c r="E2209" s="119"/>
      <c r="F2209" s="119"/>
    </row>
    <row r="2210" spans="5:6" x14ac:dyDescent="0.25">
      <c r="E2210" s="119"/>
      <c r="F2210" s="119"/>
    </row>
    <row r="2211" spans="5:6" x14ac:dyDescent="0.25">
      <c r="E2211" s="119"/>
      <c r="F2211" s="119"/>
    </row>
    <row r="2212" spans="5:6" x14ac:dyDescent="0.25">
      <c r="E2212" s="119"/>
      <c r="F2212" s="119"/>
    </row>
    <row r="2213" spans="5:6" x14ac:dyDescent="0.25">
      <c r="E2213" s="119"/>
      <c r="F2213" s="119"/>
    </row>
    <row r="2214" spans="5:6" x14ac:dyDescent="0.25">
      <c r="E2214" s="119"/>
      <c r="F2214" s="119"/>
    </row>
    <row r="2215" spans="5:6" x14ac:dyDescent="0.25">
      <c r="E2215" s="119"/>
      <c r="F2215" s="119"/>
    </row>
    <row r="2216" spans="5:6" x14ac:dyDescent="0.25">
      <c r="E2216" s="119"/>
      <c r="F2216" s="119"/>
    </row>
    <row r="2217" spans="5:6" x14ac:dyDescent="0.25">
      <c r="E2217" s="119"/>
      <c r="F2217" s="119"/>
    </row>
    <row r="2218" spans="5:6" x14ac:dyDescent="0.25">
      <c r="E2218" s="119"/>
      <c r="F2218" s="119"/>
    </row>
    <row r="2219" spans="5:6" x14ac:dyDescent="0.25">
      <c r="E2219" s="119"/>
      <c r="F2219" s="119"/>
    </row>
    <row r="2220" spans="5:6" x14ac:dyDescent="0.25">
      <c r="E2220" s="119"/>
      <c r="F2220" s="119"/>
    </row>
    <row r="2221" spans="5:6" x14ac:dyDescent="0.25">
      <c r="E2221" s="119"/>
      <c r="F2221" s="119"/>
    </row>
    <row r="2222" spans="5:6" x14ac:dyDescent="0.25">
      <c r="E2222" s="119"/>
      <c r="F2222" s="119"/>
    </row>
    <row r="2223" spans="5:6" x14ac:dyDescent="0.25">
      <c r="E2223" s="119"/>
      <c r="F2223" s="119"/>
    </row>
    <row r="2224" spans="5:6" x14ac:dyDescent="0.25">
      <c r="E2224" s="119"/>
      <c r="F2224" s="119"/>
    </row>
    <row r="2225" spans="5:6" x14ac:dyDescent="0.25">
      <c r="E2225" s="119"/>
      <c r="F2225" s="119"/>
    </row>
    <row r="2226" spans="5:6" x14ac:dyDescent="0.25">
      <c r="E2226" s="119"/>
      <c r="F2226" s="119"/>
    </row>
    <row r="2227" spans="5:6" x14ac:dyDescent="0.25">
      <c r="E2227" s="119"/>
      <c r="F2227" s="119"/>
    </row>
    <row r="2228" spans="5:6" x14ac:dyDescent="0.25">
      <c r="E2228" s="119"/>
      <c r="F2228" s="119"/>
    </row>
    <row r="2229" spans="5:6" x14ac:dyDescent="0.25">
      <c r="E2229" s="119"/>
      <c r="F2229" s="119"/>
    </row>
    <row r="2230" spans="5:6" x14ac:dyDescent="0.25">
      <c r="E2230" s="119"/>
      <c r="F2230" s="119"/>
    </row>
    <row r="2231" spans="5:6" x14ac:dyDescent="0.25">
      <c r="E2231" s="119"/>
      <c r="F2231" s="119"/>
    </row>
    <row r="2232" spans="5:6" x14ac:dyDescent="0.25">
      <c r="E2232" s="119"/>
      <c r="F2232" s="119"/>
    </row>
    <row r="2233" spans="5:6" x14ac:dyDescent="0.25">
      <c r="E2233" s="119"/>
      <c r="F2233" s="119"/>
    </row>
    <row r="2234" spans="5:6" x14ac:dyDescent="0.25">
      <c r="E2234" s="119"/>
      <c r="F2234" s="119"/>
    </row>
    <row r="2235" spans="5:6" x14ac:dyDescent="0.25">
      <c r="E2235" s="119"/>
      <c r="F2235" s="119"/>
    </row>
    <row r="2236" spans="5:6" x14ac:dyDescent="0.25">
      <c r="E2236" s="119"/>
      <c r="F2236" s="119"/>
    </row>
    <row r="2237" spans="5:6" x14ac:dyDescent="0.25">
      <c r="E2237" s="119"/>
      <c r="F2237" s="119"/>
    </row>
    <row r="2238" spans="5:6" x14ac:dyDescent="0.25">
      <c r="E2238" s="119"/>
      <c r="F2238" s="119"/>
    </row>
    <row r="2239" spans="5:6" x14ac:dyDescent="0.25">
      <c r="E2239" s="119"/>
      <c r="F2239" s="119"/>
    </row>
    <row r="2240" spans="5:6" x14ac:dyDescent="0.25">
      <c r="E2240" s="119"/>
      <c r="F2240" s="119"/>
    </row>
    <row r="2241" spans="5:6" x14ac:dyDescent="0.25">
      <c r="E2241" s="119"/>
      <c r="F2241" s="119"/>
    </row>
    <row r="2242" spans="5:6" x14ac:dyDescent="0.25">
      <c r="E2242" s="119"/>
      <c r="F2242" s="119"/>
    </row>
    <row r="2243" spans="5:6" x14ac:dyDescent="0.25">
      <c r="E2243" s="119"/>
      <c r="F2243" s="119"/>
    </row>
    <row r="2244" spans="5:6" x14ac:dyDescent="0.25">
      <c r="E2244" s="119"/>
      <c r="F2244" s="119"/>
    </row>
    <row r="2245" spans="5:6" x14ac:dyDescent="0.25">
      <c r="E2245" s="119"/>
      <c r="F2245" s="119"/>
    </row>
    <row r="2246" spans="5:6" x14ac:dyDescent="0.25">
      <c r="E2246" s="119"/>
      <c r="F2246" s="119"/>
    </row>
    <row r="2247" spans="5:6" x14ac:dyDescent="0.25">
      <c r="E2247" s="119"/>
      <c r="F2247" s="119"/>
    </row>
    <row r="2248" spans="5:6" x14ac:dyDescent="0.25">
      <c r="E2248" s="119"/>
      <c r="F2248" s="119"/>
    </row>
    <row r="2249" spans="5:6" x14ac:dyDescent="0.25">
      <c r="E2249" s="119"/>
      <c r="F2249" s="119"/>
    </row>
    <row r="2250" spans="5:6" x14ac:dyDescent="0.25">
      <c r="E2250" s="119"/>
      <c r="F2250" s="119"/>
    </row>
    <row r="2251" spans="5:6" x14ac:dyDescent="0.25">
      <c r="E2251" s="119"/>
      <c r="F2251" s="119"/>
    </row>
    <row r="2252" spans="5:6" x14ac:dyDescent="0.25">
      <c r="E2252" s="119"/>
      <c r="F2252" s="119"/>
    </row>
    <row r="2253" spans="5:6" x14ac:dyDescent="0.25">
      <c r="E2253" s="119"/>
      <c r="F2253" s="119"/>
    </row>
    <row r="2254" spans="5:6" x14ac:dyDescent="0.25">
      <c r="E2254" s="119"/>
      <c r="F2254" s="119"/>
    </row>
    <row r="2255" spans="5:6" x14ac:dyDescent="0.25">
      <c r="E2255" s="119"/>
      <c r="F2255" s="119"/>
    </row>
    <row r="2256" spans="5:6" x14ac:dyDescent="0.25">
      <c r="E2256" s="119"/>
      <c r="F2256" s="119"/>
    </row>
    <row r="2257" spans="5:6" x14ac:dyDescent="0.25">
      <c r="E2257" s="119"/>
      <c r="F2257" s="119"/>
    </row>
    <row r="2258" spans="5:6" x14ac:dyDescent="0.25">
      <c r="E2258" s="119"/>
      <c r="F2258" s="119"/>
    </row>
    <row r="2259" spans="5:6" x14ac:dyDescent="0.25">
      <c r="E2259" s="119"/>
      <c r="F2259" s="119"/>
    </row>
    <row r="2260" spans="5:6" x14ac:dyDescent="0.25">
      <c r="E2260" s="119"/>
      <c r="F2260" s="119"/>
    </row>
    <row r="2261" spans="5:6" x14ac:dyDescent="0.25">
      <c r="E2261" s="119"/>
      <c r="F2261" s="119"/>
    </row>
    <row r="2262" spans="5:6" x14ac:dyDescent="0.25">
      <c r="E2262" s="119"/>
      <c r="F2262" s="119"/>
    </row>
    <row r="2263" spans="5:6" x14ac:dyDescent="0.25">
      <c r="E2263" s="119"/>
      <c r="F2263" s="119"/>
    </row>
    <row r="2264" spans="5:6" x14ac:dyDescent="0.25">
      <c r="E2264" s="119"/>
      <c r="F2264" s="119"/>
    </row>
    <row r="2265" spans="5:6" x14ac:dyDescent="0.25">
      <c r="E2265" s="119"/>
      <c r="F2265" s="119"/>
    </row>
    <row r="2266" spans="5:6" x14ac:dyDescent="0.25">
      <c r="E2266" s="119"/>
      <c r="F2266" s="119"/>
    </row>
    <row r="2267" spans="5:6" x14ac:dyDescent="0.25">
      <c r="E2267" s="119"/>
      <c r="F2267" s="119"/>
    </row>
    <row r="2268" spans="5:6" x14ac:dyDescent="0.25">
      <c r="E2268" s="119"/>
      <c r="F2268" s="119"/>
    </row>
    <row r="2269" spans="5:6" x14ac:dyDescent="0.25">
      <c r="E2269" s="119"/>
      <c r="F2269" s="119"/>
    </row>
    <row r="2270" spans="5:6" x14ac:dyDescent="0.25">
      <c r="E2270" s="119"/>
      <c r="F2270" s="119"/>
    </row>
    <row r="2271" spans="5:6" x14ac:dyDescent="0.25">
      <c r="E2271" s="119"/>
      <c r="F2271" s="119"/>
    </row>
    <row r="2272" spans="5:6" x14ac:dyDescent="0.25">
      <c r="E2272" s="119"/>
      <c r="F2272" s="119"/>
    </row>
    <row r="2273" spans="5:6" x14ac:dyDescent="0.25">
      <c r="E2273" s="119"/>
      <c r="F2273" s="119"/>
    </row>
    <row r="2274" spans="5:6" x14ac:dyDescent="0.25">
      <c r="E2274" s="119"/>
      <c r="F2274" s="119"/>
    </row>
    <row r="2275" spans="5:6" x14ac:dyDescent="0.25">
      <c r="E2275" s="119"/>
      <c r="F2275" s="119"/>
    </row>
    <row r="2276" spans="5:6" x14ac:dyDescent="0.25">
      <c r="E2276" s="119"/>
      <c r="F2276" s="119"/>
    </row>
    <row r="2277" spans="5:6" x14ac:dyDescent="0.25">
      <c r="E2277" s="119"/>
      <c r="F2277" s="119"/>
    </row>
    <row r="2278" spans="5:6" x14ac:dyDescent="0.25">
      <c r="E2278" s="119"/>
      <c r="F2278" s="119"/>
    </row>
    <row r="2279" spans="5:6" x14ac:dyDescent="0.25">
      <c r="E2279" s="119"/>
      <c r="F2279" s="119"/>
    </row>
    <row r="2280" spans="5:6" x14ac:dyDescent="0.25">
      <c r="E2280" s="119"/>
      <c r="F2280" s="119"/>
    </row>
    <row r="2281" spans="5:6" x14ac:dyDescent="0.25">
      <c r="E2281" s="119"/>
      <c r="F2281" s="119"/>
    </row>
    <row r="2282" spans="5:6" x14ac:dyDescent="0.25">
      <c r="E2282" s="119"/>
      <c r="F2282" s="119"/>
    </row>
    <row r="2283" spans="5:6" x14ac:dyDescent="0.25">
      <c r="E2283" s="119"/>
      <c r="F2283" s="119"/>
    </row>
    <row r="2284" spans="5:6" x14ac:dyDescent="0.25">
      <c r="E2284" s="119"/>
      <c r="F2284" s="119"/>
    </row>
    <row r="2285" spans="5:6" x14ac:dyDescent="0.25">
      <c r="E2285" s="119"/>
      <c r="F2285" s="119"/>
    </row>
    <row r="2286" spans="5:6" x14ac:dyDescent="0.25">
      <c r="E2286" s="119"/>
      <c r="F2286" s="119"/>
    </row>
    <row r="2287" spans="5:6" x14ac:dyDescent="0.25">
      <c r="E2287" s="119"/>
      <c r="F2287" s="119"/>
    </row>
    <row r="2288" spans="5:6" x14ac:dyDescent="0.25">
      <c r="E2288" s="119"/>
      <c r="F2288" s="119"/>
    </row>
    <row r="2289" spans="5:6" x14ac:dyDescent="0.25">
      <c r="E2289" s="119"/>
      <c r="F2289" s="119"/>
    </row>
    <row r="2290" spans="5:6" x14ac:dyDescent="0.25">
      <c r="E2290" s="119"/>
      <c r="F2290" s="119"/>
    </row>
    <row r="2291" spans="5:6" x14ac:dyDescent="0.25">
      <c r="E2291" s="119"/>
      <c r="F2291" s="119"/>
    </row>
    <row r="2292" spans="5:6" x14ac:dyDescent="0.25">
      <c r="E2292" s="119"/>
      <c r="F2292" s="119"/>
    </row>
    <row r="2293" spans="5:6" x14ac:dyDescent="0.25">
      <c r="E2293" s="119"/>
      <c r="F2293" s="119"/>
    </row>
    <row r="2294" spans="5:6" x14ac:dyDescent="0.25">
      <c r="E2294" s="119"/>
      <c r="F2294" s="119"/>
    </row>
    <row r="2295" spans="5:6" x14ac:dyDescent="0.25">
      <c r="E2295" s="119"/>
      <c r="F2295" s="119"/>
    </row>
    <row r="2296" spans="5:6" x14ac:dyDescent="0.25">
      <c r="E2296" s="119"/>
      <c r="F2296" s="119"/>
    </row>
    <row r="2297" spans="5:6" x14ac:dyDescent="0.25">
      <c r="E2297" s="119"/>
      <c r="F2297" s="119"/>
    </row>
    <row r="2298" spans="5:6" x14ac:dyDescent="0.25">
      <c r="E2298" s="119"/>
      <c r="F2298" s="119"/>
    </row>
    <row r="2299" spans="5:6" x14ac:dyDescent="0.25">
      <c r="E2299" s="119"/>
      <c r="F2299" s="119"/>
    </row>
    <row r="2300" spans="5:6" x14ac:dyDescent="0.25">
      <c r="E2300" s="119"/>
      <c r="F2300" s="119"/>
    </row>
  </sheetData>
  <sheetProtection password="D76E" sheet="1" objects="1" scenarios="1" autoFilter="0"/>
  <autoFilter ref="A2:K201"/>
  <dataConsolidate/>
  <mergeCells count="1">
    <mergeCell ref="H1:I1"/>
  </mergeCells>
  <phoneticPr fontId="23" type="noConversion"/>
  <conditionalFormatting sqref="H3:H201">
    <cfRule type="expression" dxfId="39" priority="4" stopIfTrue="1">
      <formula>C3="Staff Costs"</formula>
    </cfRule>
    <cfRule type="expression" dxfId="38" priority="8" stopIfTrue="1">
      <formula>C3="Travel and Accommodation"</formula>
    </cfRule>
  </conditionalFormatting>
  <conditionalFormatting sqref="J3:J201">
    <cfRule type="expression" dxfId="37" priority="5" stopIfTrue="1">
      <formula>AND(C3="",NOT(I3=""))</formula>
    </cfRule>
  </conditionalFormatting>
  <conditionalFormatting sqref="J3:J201">
    <cfRule type="expression" dxfId="36" priority="2" stopIfTrue="1">
      <formula>AND(B3="",NOT(I3=""))</formula>
    </cfRule>
  </conditionalFormatting>
  <conditionalFormatting sqref="E1:G1">
    <cfRule type="cellIs" dxfId="35" priority="1" stopIfTrue="1" operator="equal">
      <formula>0</formula>
    </cfRule>
  </conditionalFormatting>
  <dataValidations count="5">
    <dataValidation type="list" allowBlank="1" showInputMessage="1" showErrorMessage="1" sqref="B3:B201">
      <formula1>IF(A3="WP1", P1WP1, IF(A3="WP2",P1WP2,IF(A3="WP3",P1WP3,IF(A3="WP4",P1WP4,IF(A3="WP5",P1WP5,IF(A3="WP6",P1WP6,0))))))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="Please reduce the description to 1000 characters" sqref="E3:F201">
      <formula1>1000</formula1>
    </dataValidation>
    <dataValidation type="list" allowBlank="1" showInputMessage="1" showErrorMessage="1" sqref="D3:D201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>
    <tabColor theme="9" tint="0.79998168889431442"/>
    <pageSetUpPr fitToPage="1"/>
  </sheetPr>
  <dimension ref="A1:L3500"/>
  <sheetViews>
    <sheetView view="pageBreakPreview" topLeftCell="A22" zoomScale="80" zoomScaleNormal="55" zoomScaleSheetLayoutView="80" workbookViewId="0">
      <selection activeCell="F3" sqref="F3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5.28515625" style="1" hidden="1" customWidth="1"/>
    <col min="12" max="12" width="0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page'!C24</f>
        <v>0</v>
      </c>
      <c r="F1" s="95"/>
      <c r="G1" s="95">
        <f>'Cover page'!G24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97" t="s">
        <v>375</v>
      </c>
      <c r="F2" s="97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2"/>
      <c r="E3" s="103"/>
      <c r="F3" s="103"/>
      <c r="G3" s="104"/>
      <c r="H3" s="50"/>
      <c r="I3" s="105"/>
      <c r="J3" s="106">
        <f t="shared" ref="J3:J66" si="0">IF(B3="",0,IF(C3="",0,IF(C3="Staff Costs", G3*H3*I3,IF(C3="Travel and Accommodation",G3*H3*I3,G3*I3))))</f>
        <v>0</v>
      </c>
      <c r="K3" s="1" t="str">
        <f>CONCATENATE(B3,"-",C3)</f>
        <v>-</v>
      </c>
      <c r="L3" s="1" t="str">
        <f>CONCATENATE(A3,"-",D3)</f>
        <v>-</v>
      </c>
    </row>
    <row r="4" spans="1:12" ht="260.10000000000002" customHeight="1" x14ac:dyDescent="0.25">
      <c r="A4" s="107"/>
      <c r="B4" s="100"/>
      <c r="C4" s="108"/>
      <c r="D4" s="109"/>
      <c r="E4" s="103"/>
      <c r="F4" s="103"/>
      <c r="G4" s="110"/>
      <c r="H4" s="50"/>
      <c r="I4" s="111"/>
      <c r="J4" s="106">
        <f t="shared" si="0"/>
        <v>0</v>
      </c>
      <c r="K4" s="1" t="str">
        <f>CONCATENATE(B4,"-",C4)</f>
        <v>-</v>
      </c>
      <c r="L4" s="1" t="str">
        <f t="shared" ref="L4:L67" si="1">CONCATENATE(A4,"-",D4)</f>
        <v>-</v>
      </c>
    </row>
    <row r="5" spans="1:12" ht="260.10000000000002" customHeight="1" x14ac:dyDescent="0.25">
      <c r="A5" s="107"/>
      <c r="B5" s="100"/>
      <c r="C5" s="108"/>
      <c r="D5" s="109"/>
      <c r="E5" s="103"/>
      <c r="F5" s="103"/>
      <c r="G5" s="110"/>
      <c r="H5" s="50"/>
      <c r="I5" s="111"/>
      <c r="J5" s="106">
        <f t="shared" si="0"/>
        <v>0</v>
      </c>
      <c r="K5" s="1" t="str">
        <f t="shared" ref="K5:K68" si="2">CONCATENATE(B5,"-",C5)</f>
        <v>-</v>
      </c>
      <c r="L5" s="1" t="str">
        <f t="shared" si="1"/>
        <v>-</v>
      </c>
    </row>
    <row r="6" spans="1:12" ht="260.10000000000002" customHeight="1" x14ac:dyDescent="0.25">
      <c r="A6" s="107"/>
      <c r="B6" s="100"/>
      <c r="C6" s="108"/>
      <c r="D6" s="109"/>
      <c r="E6" s="103"/>
      <c r="F6" s="103"/>
      <c r="G6" s="110"/>
      <c r="H6" s="50"/>
      <c r="I6" s="111"/>
      <c r="J6" s="106">
        <f t="shared" si="0"/>
        <v>0</v>
      </c>
      <c r="K6" s="1" t="str">
        <f t="shared" si="2"/>
        <v>-</v>
      </c>
      <c r="L6" s="1" t="str">
        <f t="shared" si="1"/>
        <v>-</v>
      </c>
    </row>
    <row r="7" spans="1:12" ht="260.10000000000002" customHeight="1" x14ac:dyDescent="0.25">
      <c r="A7" s="107"/>
      <c r="B7" s="100"/>
      <c r="C7" s="108"/>
      <c r="D7" s="109"/>
      <c r="E7" s="103"/>
      <c r="F7" s="103"/>
      <c r="G7" s="110"/>
      <c r="H7" s="50"/>
      <c r="I7" s="111"/>
      <c r="J7" s="106">
        <f t="shared" si="0"/>
        <v>0</v>
      </c>
      <c r="K7" s="1" t="str">
        <f t="shared" si="2"/>
        <v>-</v>
      </c>
      <c r="L7" s="1" t="str">
        <f t="shared" si="1"/>
        <v>-</v>
      </c>
    </row>
    <row r="8" spans="1:12" ht="260.10000000000002" customHeight="1" x14ac:dyDescent="0.25">
      <c r="A8" s="107"/>
      <c r="B8" s="100"/>
      <c r="C8" s="108"/>
      <c r="D8" s="109"/>
      <c r="E8" s="103"/>
      <c r="F8" s="103"/>
      <c r="G8" s="110"/>
      <c r="H8" s="50"/>
      <c r="I8" s="111"/>
      <c r="J8" s="106">
        <f t="shared" si="0"/>
        <v>0</v>
      </c>
      <c r="K8" s="1" t="str">
        <f t="shared" si="2"/>
        <v>-</v>
      </c>
      <c r="L8" s="1" t="str">
        <f t="shared" si="1"/>
        <v>-</v>
      </c>
    </row>
    <row r="9" spans="1:12" ht="260.10000000000002" customHeight="1" x14ac:dyDescent="0.25">
      <c r="A9" s="107"/>
      <c r="B9" s="100"/>
      <c r="C9" s="108"/>
      <c r="D9" s="109"/>
      <c r="E9" s="103"/>
      <c r="F9" s="103"/>
      <c r="G9" s="110"/>
      <c r="H9" s="50"/>
      <c r="I9" s="111"/>
      <c r="J9" s="106">
        <f t="shared" si="0"/>
        <v>0</v>
      </c>
      <c r="K9" s="1" t="str">
        <f t="shared" si="2"/>
        <v>-</v>
      </c>
      <c r="L9" s="1" t="str">
        <f t="shared" si="1"/>
        <v>-</v>
      </c>
    </row>
    <row r="10" spans="1:12" ht="260.10000000000002" customHeight="1" x14ac:dyDescent="0.25">
      <c r="A10" s="107"/>
      <c r="B10" s="100"/>
      <c r="C10" s="108"/>
      <c r="D10" s="109"/>
      <c r="E10" s="103"/>
      <c r="F10" s="103"/>
      <c r="G10" s="110"/>
      <c r="H10" s="50"/>
      <c r="I10" s="111"/>
      <c r="J10" s="106">
        <f t="shared" si="0"/>
        <v>0</v>
      </c>
      <c r="K10" s="1" t="str">
        <f t="shared" si="2"/>
        <v>-</v>
      </c>
      <c r="L10" s="1" t="str">
        <f t="shared" si="1"/>
        <v>-</v>
      </c>
    </row>
    <row r="11" spans="1:12" ht="260.10000000000002" customHeight="1" x14ac:dyDescent="0.25">
      <c r="A11" s="107"/>
      <c r="B11" s="100"/>
      <c r="C11" s="108"/>
      <c r="D11" s="109"/>
      <c r="E11" s="103"/>
      <c r="F11" s="103"/>
      <c r="G11" s="110"/>
      <c r="H11" s="50"/>
      <c r="I11" s="111"/>
      <c r="J11" s="106">
        <f t="shared" si="0"/>
        <v>0</v>
      </c>
      <c r="K11" s="1" t="str">
        <f t="shared" si="2"/>
        <v>-</v>
      </c>
      <c r="L11" s="1" t="str">
        <f t="shared" si="1"/>
        <v>-</v>
      </c>
    </row>
    <row r="12" spans="1:12" ht="260.10000000000002" customHeight="1" x14ac:dyDescent="0.25">
      <c r="A12" s="107"/>
      <c r="B12" s="100"/>
      <c r="C12" s="108"/>
      <c r="D12" s="109"/>
      <c r="E12" s="103"/>
      <c r="F12" s="103"/>
      <c r="G12" s="110"/>
      <c r="H12" s="50"/>
      <c r="I12" s="111"/>
      <c r="J12" s="106">
        <f t="shared" si="0"/>
        <v>0</v>
      </c>
      <c r="K12" s="1" t="str">
        <f t="shared" si="2"/>
        <v>-</v>
      </c>
      <c r="L12" s="1" t="str">
        <f t="shared" si="1"/>
        <v>-</v>
      </c>
    </row>
    <row r="13" spans="1:12" ht="260.10000000000002" customHeight="1" x14ac:dyDescent="0.25">
      <c r="A13" s="107"/>
      <c r="B13" s="100"/>
      <c r="C13" s="108"/>
      <c r="D13" s="109"/>
      <c r="E13" s="103"/>
      <c r="F13" s="103"/>
      <c r="G13" s="110"/>
      <c r="H13" s="50"/>
      <c r="I13" s="111"/>
      <c r="J13" s="106">
        <f t="shared" si="0"/>
        <v>0</v>
      </c>
      <c r="K13" s="1" t="str">
        <f t="shared" si="2"/>
        <v>-</v>
      </c>
      <c r="L13" s="1" t="str">
        <f t="shared" si="1"/>
        <v>-</v>
      </c>
    </row>
    <row r="14" spans="1:12" ht="260.10000000000002" customHeight="1" x14ac:dyDescent="0.25">
      <c r="A14" s="107"/>
      <c r="B14" s="100"/>
      <c r="C14" s="108"/>
      <c r="D14" s="109"/>
      <c r="E14" s="103"/>
      <c r="F14" s="103"/>
      <c r="G14" s="110"/>
      <c r="H14" s="50"/>
      <c r="I14" s="111"/>
      <c r="J14" s="106">
        <f t="shared" si="0"/>
        <v>0</v>
      </c>
      <c r="K14" s="1" t="str">
        <f t="shared" si="2"/>
        <v>-</v>
      </c>
      <c r="L14" s="1" t="str">
        <f t="shared" si="1"/>
        <v>-</v>
      </c>
    </row>
    <row r="15" spans="1:12" ht="260.10000000000002" customHeight="1" x14ac:dyDescent="0.25">
      <c r="A15" s="107"/>
      <c r="B15" s="100"/>
      <c r="C15" s="108"/>
      <c r="D15" s="109"/>
      <c r="E15" s="103"/>
      <c r="F15" s="103"/>
      <c r="G15" s="110"/>
      <c r="H15" s="50"/>
      <c r="I15" s="111"/>
      <c r="J15" s="106">
        <f t="shared" si="0"/>
        <v>0</v>
      </c>
      <c r="K15" s="1" t="str">
        <f t="shared" si="2"/>
        <v>-</v>
      </c>
      <c r="L15" s="1" t="str">
        <f t="shared" si="1"/>
        <v>-</v>
      </c>
    </row>
    <row r="16" spans="1:12" ht="260.10000000000002" customHeight="1" x14ac:dyDescent="0.25">
      <c r="A16" s="107"/>
      <c r="B16" s="100"/>
      <c r="C16" s="108"/>
      <c r="D16" s="109"/>
      <c r="E16" s="103"/>
      <c r="F16" s="103"/>
      <c r="G16" s="110"/>
      <c r="H16" s="50"/>
      <c r="I16" s="111"/>
      <c r="J16" s="106">
        <f t="shared" si="0"/>
        <v>0</v>
      </c>
      <c r="K16" s="1" t="str">
        <f t="shared" si="2"/>
        <v>-</v>
      </c>
      <c r="L16" s="1" t="str">
        <f t="shared" si="1"/>
        <v>-</v>
      </c>
    </row>
    <row r="17" spans="1:12" ht="260.10000000000002" customHeight="1" x14ac:dyDescent="0.25">
      <c r="A17" s="107"/>
      <c r="B17" s="100"/>
      <c r="C17" s="108"/>
      <c r="D17" s="109"/>
      <c r="E17" s="103"/>
      <c r="F17" s="103"/>
      <c r="G17" s="110"/>
      <c r="H17" s="50"/>
      <c r="I17" s="111"/>
      <c r="J17" s="106">
        <f t="shared" si="0"/>
        <v>0</v>
      </c>
      <c r="K17" s="1" t="str">
        <f t="shared" si="2"/>
        <v>-</v>
      </c>
      <c r="L17" s="1" t="str">
        <f t="shared" si="1"/>
        <v>-</v>
      </c>
    </row>
    <row r="18" spans="1:12" ht="260.10000000000002" customHeight="1" x14ac:dyDescent="0.25">
      <c r="A18" s="112"/>
      <c r="B18" s="100"/>
      <c r="C18" s="113"/>
      <c r="D18" s="114"/>
      <c r="E18" s="103"/>
      <c r="F18" s="103"/>
      <c r="G18" s="115"/>
      <c r="H18" s="50"/>
      <c r="I18" s="116"/>
      <c r="J18" s="106">
        <f t="shared" si="0"/>
        <v>0</v>
      </c>
      <c r="K18" s="1" t="str">
        <f t="shared" si="2"/>
        <v>-</v>
      </c>
      <c r="L18" s="1" t="str">
        <f t="shared" si="1"/>
        <v>-</v>
      </c>
    </row>
    <row r="19" spans="1:12" ht="260.10000000000002" customHeight="1" x14ac:dyDescent="0.25">
      <c r="A19" s="107"/>
      <c r="B19" s="100"/>
      <c r="C19" s="108"/>
      <c r="D19" s="109"/>
      <c r="E19" s="103"/>
      <c r="F19" s="103"/>
      <c r="G19" s="110"/>
      <c r="H19" s="50"/>
      <c r="I19" s="111"/>
      <c r="J19" s="106">
        <f t="shared" si="0"/>
        <v>0</v>
      </c>
      <c r="K19" s="1" t="str">
        <f t="shared" si="2"/>
        <v>-</v>
      </c>
      <c r="L19" s="1" t="str">
        <f t="shared" si="1"/>
        <v>-</v>
      </c>
    </row>
    <row r="20" spans="1:12" ht="260.10000000000002" customHeight="1" x14ac:dyDescent="0.25">
      <c r="A20" s="107"/>
      <c r="B20" s="100"/>
      <c r="C20" s="108"/>
      <c r="D20" s="109"/>
      <c r="E20" s="103"/>
      <c r="F20" s="103"/>
      <c r="G20" s="110"/>
      <c r="H20" s="50"/>
      <c r="I20" s="111"/>
      <c r="J20" s="106">
        <f t="shared" si="0"/>
        <v>0</v>
      </c>
      <c r="K20" s="1" t="str">
        <f t="shared" si="2"/>
        <v>-</v>
      </c>
      <c r="L20" s="1" t="str">
        <f t="shared" si="1"/>
        <v>-</v>
      </c>
    </row>
    <row r="21" spans="1:12" ht="260.10000000000002" customHeight="1" x14ac:dyDescent="0.25">
      <c r="A21" s="107"/>
      <c r="B21" s="100"/>
      <c r="C21" s="108"/>
      <c r="D21" s="109"/>
      <c r="E21" s="103"/>
      <c r="F21" s="103"/>
      <c r="G21" s="110"/>
      <c r="H21" s="50"/>
      <c r="I21" s="111"/>
      <c r="J21" s="106">
        <f t="shared" si="0"/>
        <v>0</v>
      </c>
      <c r="K21" s="1" t="str">
        <f t="shared" si="2"/>
        <v>-</v>
      </c>
      <c r="L21" s="1" t="str">
        <f t="shared" si="1"/>
        <v>-</v>
      </c>
    </row>
    <row r="22" spans="1:12" ht="260.10000000000002" customHeight="1" x14ac:dyDescent="0.25">
      <c r="A22" s="107"/>
      <c r="B22" s="100"/>
      <c r="C22" s="108"/>
      <c r="D22" s="109"/>
      <c r="E22" s="103"/>
      <c r="F22" s="103"/>
      <c r="G22" s="110"/>
      <c r="H22" s="50"/>
      <c r="I22" s="111"/>
      <c r="J22" s="106">
        <f t="shared" si="0"/>
        <v>0</v>
      </c>
      <c r="K22" s="1" t="str">
        <f t="shared" si="2"/>
        <v>-</v>
      </c>
      <c r="L22" s="1" t="str">
        <f t="shared" si="1"/>
        <v>-</v>
      </c>
    </row>
    <row r="23" spans="1:12" ht="260.10000000000002" customHeight="1" x14ac:dyDescent="0.25">
      <c r="A23" s="107"/>
      <c r="B23" s="100"/>
      <c r="C23" s="108"/>
      <c r="D23" s="109"/>
      <c r="E23" s="103"/>
      <c r="F23" s="103"/>
      <c r="G23" s="110"/>
      <c r="H23" s="50"/>
      <c r="I23" s="111"/>
      <c r="J23" s="106">
        <f t="shared" si="0"/>
        <v>0</v>
      </c>
      <c r="K23" s="1" t="str">
        <f t="shared" si="2"/>
        <v>-</v>
      </c>
      <c r="L23" s="1" t="str">
        <f t="shared" si="1"/>
        <v>-</v>
      </c>
    </row>
    <row r="24" spans="1:12" ht="260.10000000000002" customHeight="1" x14ac:dyDescent="0.25">
      <c r="A24" s="107"/>
      <c r="B24" s="100"/>
      <c r="C24" s="108"/>
      <c r="D24" s="109"/>
      <c r="E24" s="103"/>
      <c r="F24" s="103"/>
      <c r="G24" s="110"/>
      <c r="H24" s="50"/>
      <c r="I24" s="111"/>
      <c r="J24" s="106">
        <f t="shared" si="0"/>
        <v>0</v>
      </c>
      <c r="K24" s="1" t="str">
        <f t="shared" si="2"/>
        <v>-</v>
      </c>
      <c r="L24" s="1" t="str">
        <f t="shared" si="1"/>
        <v>-</v>
      </c>
    </row>
    <row r="25" spans="1:12" ht="260.10000000000002" customHeight="1" x14ac:dyDescent="0.25">
      <c r="A25" s="107"/>
      <c r="B25" s="100"/>
      <c r="C25" s="108"/>
      <c r="D25" s="109"/>
      <c r="E25" s="103"/>
      <c r="F25" s="103"/>
      <c r="G25" s="110"/>
      <c r="H25" s="50"/>
      <c r="I25" s="111"/>
      <c r="J25" s="106">
        <f t="shared" si="0"/>
        <v>0</v>
      </c>
      <c r="K25" s="1" t="str">
        <f t="shared" si="2"/>
        <v>-</v>
      </c>
      <c r="L25" s="1" t="str">
        <f t="shared" si="1"/>
        <v>-</v>
      </c>
    </row>
    <row r="26" spans="1:12" ht="260.10000000000002" customHeight="1" x14ac:dyDescent="0.25">
      <c r="A26" s="107"/>
      <c r="B26" s="100"/>
      <c r="C26" s="108"/>
      <c r="D26" s="109"/>
      <c r="E26" s="103"/>
      <c r="F26" s="103"/>
      <c r="G26" s="110"/>
      <c r="H26" s="50"/>
      <c r="I26" s="111"/>
      <c r="J26" s="106">
        <f t="shared" si="0"/>
        <v>0</v>
      </c>
      <c r="K26" s="1" t="str">
        <f t="shared" si="2"/>
        <v>-</v>
      </c>
      <c r="L26" s="1" t="str">
        <f t="shared" si="1"/>
        <v>-</v>
      </c>
    </row>
    <row r="27" spans="1:12" ht="260.10000000000002" customHeight="1" x14ac:dyDescent="0.25">
      <c r="A27" s="107"/>
      <c r="B27" s="100"/>
      <c r="C27" s="108"/>
      <c r="D27" s="109"/>
      <c r="E27" s="103"/>
      <c r="F27" s="103"/>
      <c r="G27" s="110"/>
      <c r="H27" s="50"/>
      <c r="I27" s="111"/>
      <c r="J27" s="106">
        <f t="shared" si="0"/>
        <v>0</v>
      </c>
      <c r="K27" s="1" t="str">
        <f t="shared" si="2"/>
        <v>-</v>
      </c>
      <c r="L27" s="1" t="str">
        <f t="shared" si="1"/>
        <v>-</v>
      </c>
    </row>
    <row r="28" spans="1:12" ht="260.10000000000002" customHeight="1" x14ac:dyDescent="0.25">
      <c r="A28" s="107"/>
      <c r="B28" s="100"/>
      <c r="C28" s="108"/>
      <c r="D28" s="109"/>
      <c r="E28" s="103"/>
      <c r="F28" s="103"/>
      <c r="G28" s="110"/>
      <c r="H28" s="50"/>
      <c r="I28" s="111"/>
      <c r="J28" s="106">
        <f t="shared" si="0"/>
        <v>0</v>
      </c>
      <c r="K28" s="1" t="str">
        <f t="shared" si="2"/>
        <v>-</v>
      </c>
      <c r="L28" s="1" t="str">
        <f t="shared" si="1"/>
        <v>-</v>
      </c>
    </row>
    <row r="29" spans="1:12" ht="260.10000000000002" customHeight="1" x14ac:dyDescent="0.25">
      <c r="A29" s="107"/>
      <c r="B29" s="100"/>
      <c r="C29" s="108"/>
      <c r="D29" s="109"/>
      <c r="E29" s="103"/>
      <c r="F29" s="103"/>
      <c r="G29" s="110"/>
      <c r="H29" s="50"/>
      <c r="I29" s="111"/>
      <c r="J29" s="106">
        <f t="shared" si="0"/>
        <v>0</v>
      </c>
      <c r="K29" s="1" t="str">
        <f t="shared" si="2"/>
        <v>-</v>
      </c>
      <c r="L29" s="1" t="str">
        <f t="shared" si="1"/>
        <v>-</v>
      </c>
    </row>
    <row r="30" spans="1:12" ht="260.10000000000002" customHeight="1" x14ac:dyDescent="0.25">
      <c r="A30" s="107"/>
      <c r="B30" s="100"/>
      <c r="C30" s="108"/>
      <c r="D30" s="109"/>
      <c r="E30" s="103"/>
      <c r="F30" s="103"/>
      <c r="G30" s="110"/>
      <c r="H30" s="50"/>
      <c r="I30" s="111"/>
      <c r="J30" s="106">
        <f t="shared" si="0"/>
        <v>0</v>
      </c>
      <c r="K30" s="1" t="str">
        <f t="shared" si="2"/>
        <v>-</v>
      </c>
      <c r="L30" s="1" t="str">
        <f t="shared" si="1"/>
        <v>-</v>
      </c>
    </row>
    <row r="31" spans="1:12" ht="260.10000000000002" customHeight="1" x14ac:dyDescent="0.25">
      <c r="A31" s="107"/>
      <c r="B31" s="100"/>
      <c r="C31" s="108"/>
      <c r="D31" s="109"/>
      <c r="E31" s="103"/>
      <c r="F31" s="103"/>
      <c r="G31" s="110"/>
      <c r="H31" s="50"/>
      <c r="I31" s="111"/>
      <c r="J31" s="106">
        <f t="shared" si="0"/>
        <v>0</v>
      </c>
      <c r="K31" s="1" t="str">
        <f t="shared" si="2"/>
        <v>-</v>
      </c>
      <c r="L31" s="1" t="str">
        <f t="shared" si="1"/>
        <v>-</v>
      </c>
    </row>
    <row r="32" spans="1:12" ht="260.10000000000002" customHeight="1" x14ac:dyDescent="0.25">
      <c r="A32" s="107"/>
      <c r="B32" s="100"/>
      <c r="C32" s="108"/>
      <c r="D32" s="109"/>
      <c r="E32" s="103"/>
      <c r="F32" s="103"/>
      <c r="G32" s="110"/>
      <c r="H32" s="50"/>
      <c r="I32" s="111"/>
      <c r="J32" s="106">
        <f t="shared" si="0"/>
        <v>0</v>
      </c>
      <c r="K32" s="1" t="str">
        <f t="shared" si="2"/>
        <v>-</v>
      </c>
      <c r="L32" s="1" t="str">
        <f t="shared" si="1"/>
        <v>-</v>
      </c>
    </row>
    <row r="33" spans="1:12" ht="260.10000000000002" customHeight="1" x14ac:dyDescent="0.25">
      <c r="A33" s="107"/>
      <c r="B33" s="100"/>
      <c r="C33" s="108"/>
      <c r="D33" s="109"/>
      <c r="E33" s="103"/>
      <c r="F33" s="103"/>
      <c r="G33" s="110"/>
      <c r="H33" s="50"/>
      <c r="I33" s="111"/>
      <c r="J33" s="106">
        <f t="shared" si="0"/>
        <v>0</v>
      </c>
      <c r="K33" s="1" t="str">
        <f t="shared" si="2"/>
        <v>-</v>
      </c>
      <c r="L33" s="1" t="str">
        <f t="shared" si="1"/>
        <v>-</v>
      </c>
    </row>
    <row r="34" spans="1:12" ht="260.10000000000002" customHeight="1" x14ac:dyDescent="0.25">
      <c r="A34" s="107"/>
      <c r="B34" s="100"/>
      <c r="C34" s="108"/>
      <c r="D34" s="109"/>
      <c r="E34" s="103"/>
      <c r="F34" s="103"/>
      <c r="G34" s="110"/>
      <c r="H34" s="50"/>
      <c r="I34" s="111"/>
      <c r="J34" s="106">
        <f t="shared" si="0"/>
        <v>0</v>
      </c>
      <c r="K34" s="1" t="str">
        <f t="shared" si="2"/>
        <v>-</v>
      </c>
      <c r="L34" s="1" t="str">
        <f t="shared" si="1"/>
        <v>-</v>
      </c>
    </row>
    <row r="35" spans="1:12" ht="260.10000000000002" customHeight="1" x14ac:dyDescent="0.25">
      <c r="A35" s="107"/>
      <c r="B35" s="100"/>
      <c r="C35" s="108"/>
      <c r="D35" s="109"/>
      <c r="E35" s="103"/>
      <c r="F35" s="103"/>
      <c r="G35" s="110"/>
      <c r="H35" s="50"/>
      <c r="I35" s="111"/>
      <c r="J35" s="106">
        <f t="shared" si="0"/>
        <v>0</v>
      </c>
      <c r="K35" s="1" t="str">
        <f t="shared" si="2"/>
        <v>-</v>
      </c>
      <c r="L35" s="1" t="str">
        <f t="shared" si="1"/>
        <v>-</v>
      </c>
    </row>
    <row r="36" spans="1:12" ht="260.10000000000002" customHeight="1" x14ac:dyDescent="0.25">
      <c r="A36" s="107"/>
      <c r="B36" s="100"/>
      <c r="C36" s="108"/>
      <c r="D36" s="109"/>
      <c r="E36" s="103"/>
      <c r="F36" s="103"/>
      <c r="G36" s="110"/>
      <c r="H36" s="50"/>
      <c r="I36" s="111"/>
      <c r="J36" s="106">
        <f t="shared" si="0"/>
        <v>0</v>
      </c>
      <c r="K36" s="1" t="str">
        <f t="shared" si="2"/>
        <v>-</v>
      </c>
      <c r="L36" s="1" t="str">
        <f t="shared" si="1"/>
        <v>-</v>
      </c>
    </row>
    <row r="37" spans="1:12" ht="260.10000000000002" customHeight="1" x14ac:dyDescent="0.25">
      <c r="A37" s="107"/>
      <c r="B37" s="100"/>
      <c r="C37" s="108"/>
      <c r="D37" s="109"/>
      <c r="E37" s="103"/>
      <c r="F37" s="103"/>
      <c r="G37" s="110"/>
      <c r="H37" s="50"/>
      <c r="I37" s="111"/>
      <c r="J37" s="106">
        <f t="shared" si="0"/>
        <v>0</v>
      </c>
      <c r="K37" s="1" t="str">
        <f t="shared" si="2"/>
        <v>-</v>
      </c>
      <c r="L37" s="1" t="str">
        <f t="shared" si="1"/>
        <v>-</v>
      </c>
    </row>
    <row r="38" spans="1:12" ht="260.10000000000002" customHeight="1" x14ac:dyDescent="0.25">
      <c r="A38" s="107"/>
      <c r="B38" s="100"/>
      <c r="C38" s="108"/>
      <c r="D38" s="109"/>
      <c r="E38" s="103"/>
      <c r="F38" s="103"/>
      <c r="G38" s="110"/>
      <c r="H38" s="50"/>
      <c r="I38" s="111"/>
      <c r="J38" s="106">
        <f t="shared" si="0"/>
        <v>0</v>
      </c>
      <c r="K38" s="1" t="str">
        <f t="shared" si="2"/>
        <v>-</v>
      </c>
      <c r="L38" s="1" t="str">
        <f t="shared" si="1"/>
        <v>-</v>
      </c>
    </row>
    <row r="39" spans="1:12" ht="260.10000000000002" customHeight="1" x14ac:dyDescent="0.25">
      <c r="A39" s="107"/>
      <c r="B39" s="100"/>
      <c r="C39" s="108"/>
      <c r="D39" s="109"/>
      <c r="E39" s="103"/>
      <c r="F39" s="103"/>
      <c r="G39" s="110"/>
      <c r="H39" s="50"/>
      <c r="I39" s="111"/>
      <c r="J39" s="106">
        <f t="shared" si="0"/>
        <v>0</v>
      </c>
      <c r="K39" s="1" t="str">
        <f t="shared" si="2"/>
        <v>-</v>
      </c>
      <c r="L39" s="1" t="str">
        <f t="shared" si="1"/>
        <v>-</v>
      </c>
    </row>
    <row r="40" spans="1:12" ht="260.10000000000002" customHeight="1" x14ac:dyDescent="0.25">
      <c r="A40" s="107"/>
      <c r="B40" s="100"/>
      <c r="C40" s="108"/>
      <c r="D40" s="109"/>
      <c r="E40" s="103"/>
      <c r="F40" s="103"/>
      <c r="G40" s="110"/>
      <c r="H40" s="50"/>
      <c r="I40" s="111"/>
      <c r="J40" s="106">
        <f t="shared" si="0"/>
        <v>0</v>
      </c>
      <c r="K40" s="1" t="str">
        <f t="shared" si="2"/>
        <v>-</v>
      </c>
      <c r="L40" s="1" t="str">
        <f t="shared" si="1"/>
        <v>-</v>
      </c>
    </row>
    <row r="41" spans="1:12" ht="260.10000000000002" customHeight="1" x14ac:dyDescent="0.25">
      <c r="A41" s="107"/>
      <c r="B41" s="100"/>
      <c r="C41" s="108"/>
      <c r="D41" s="109"/>
      <c r="E41" s="103"/>
      <c r="F41" s="103"/>
      <c r="G41" s="110"/>
      <c r="H41" s="50"/>
      <c r="I41" s="111"/>
      <c r="J41" s="106">
        <f t="shared" si="0"/>
        <v>0</v>
      </c>
      <c r="K41" s="1" t="str">
        <f t="shared" si="2"/>
        <v>-</v>
      </c>
      <c r="L41" s="1" t="str">
        <f t="shared" si="1"/>
        <v>-</v>
      </c>
    </row>
    <row r="42" spans="1:12" ht="260.10000000000002" customHeight="1" x14ac:dyDescent="0.25">
      <c r="A42" s="107"/>
      <c r="B42" s="100"/>
      <c r="C42" s="108"/>
      <c r="D42" s="109"/>
      <c r="E42" s="103"/>
      <c r="F42" s="103"/>
      <c r="G42" s="110"/>
      <c r="H42" s="50"/>
      <c r="I42" s="111"/>
      <c r="J42" s="106">
        <f t="shared" si="0"/>
        <v>0</v>
      </c>
      <c r="K42" s="1" t="str">
        <f t="shared" si="2"/>
        <v>-</v>
      </c>
      <c r="L42" s="1" t="str">
        <f t="shared" si="1"/>
        <v>-</v>
      </c>
    </row>
    <row r="43" spans="1:12" ht="260.10000000000002" customHeight="1" x14ac:dyDescent="0.25">
      <c r="A43" s="107"/>
      <c r="B43" s="100"/>
      <c r="C43" s="108"/>
      <c r="D43" s="109"/>
      <c r="E43" s="103"/>
      <c r="F43" s="103"/>
      <c r="G43" s="110"/>
      <c r="H43" s="50"/>
      <c r="I43" s="111"/>
      <c r="J43" s="106">
        <f t="shared" si="0"/>
        <v>0</v>
      </c>
      <c r="K43" s="1" t="str">
        <f t="shared" si="2"/>
        <v>-</v>
      </c>
      <c r="L43" s="1" t="str">
        <f t="shared" si="1"/>
        <v>-</v>
      </c>
    </row>
    <row r="44" spans="1:12" ht="260.10000000000002" customHeight="1" x14ac:dyDescent="0.25">
      <c r="A44" s="107"/>
      <c r="B44" s="100"/>
      <c r="C44" s="108"/>
      <c r="D44" s="109"/>
      <c r="E44" s="103"/>
      <c r="F44" s="103"/>
      <c r="G44" s="110"/>
      <c r="H44" s="50"/>
      <c r="I44" s="111"/>
      <c r="J44" s="106">
        <f t="shared" si="0"/>
        <v>0</v>
      </c>
      <c r="K44" s="1" t="str">
        <f t="shared" si="2"/>
        <v>-</v>
      </c>
      <c r="L44" s="1" t="str">
        <f t="shared" si="1"/>
        <v>-</v>
      </c>
    </row>
    <row r="45" spans="1:12" ht="260.10000000000002" customHeight="1" x14ac:dyDescent="0.25">
      <c r="A45" s="107"/>
      <c r="B45" s="100"/>
      <c r="C45" s="108"/>
      <c r="D45" s="109"/>
      <c r="E45" s="103"/>
      <c r="F45" s="103"/>
      <c r="G45" s="110"/>
      <c r="H45" s="50"/>
      <c r="I45" s="111"/>
      <c r="J45" s="106">
        <f t="shared" si="0"/>
        <v>0</v>
      </c>
      <c r="K45" s="1" t="str">
        <f t="shared" si="2"/>
        <v>-</v>
      </c>
      <c r="L45" s="1" t="str">
        <f t="shared" si="1"/>
        <v>-</v>
      </c>
    </row>
    <row r="46" spans="1:12" ht="260.10000000000002" customHeight="1" x14ac:dyDescent="0.25">
      <c r="A46" s="107"/>
      <c r="B46" s="100"/>
      <c r="C46" s="108"/>
      <c r="D46" s="109"/>
      <c r="E46" s="103"/>
      <c r="F46" s="103"/>
      <c r="G46" s="110"/>
      <c r="H46" s="50"/>
      <c r="I46" s="111"/>
      <c r="J46" s="106">
        <f t="shared" si="0"/>
        <v>0</v>
      </c>
      <c r="K46" s="1" t="str">
        <f t="shared" si="2"/>
        <v>-</v>
      </c>
      <c r="L46" s="1" t="str">
        <f t="shared" si="1"/>
        <v>-</v>
      </c>
    </row>
    <row r="47" spans="1:12" ht="260.10000000000002" customHeight="1" x14ac:dyDescent="0.25">
      <c r="A47" s="107"/>
      <c r="B47" s="100"/>
      <c r="C47" s="108"/>
      <c r="D47" s="109"/>
      <c r="E47" s="103"/>
      <c r="F47" s="103"/>
      <c r="G47" s="110"/>
      <c r="H47" s="50"/>
      <c r="I47" s="111"/>
      <c r="J47" s="106">
        <f t="shared" si="0"/>
        <v>0</v>
      </c>
      <c r="K47" s="1" t="str">
        <f t="shared" si="2"/>
        <v>-</v>
      </c>
      <c r="L47" s="1" t="str">
        <f t="shared" si="1"/>
        <v>-</v>
      </c>
    </row>
    <row r="48" spans="1:12" ht="260.10000000000002" customHeight="1" x14ac:dyDescent="0.25">
      <c r="A48" s="107"/>
      <c r="B48" s="100"/>
      <c r="C48" s="108"/>
      <c r="D48" s="109"/>
      <c r="E48" s="103"/>
      <c r="F48" s="103"/>
      <c r="G48" s="110"/>
      <c r="H48" s="50"/>
      <c r="I48" s="111"/>
      <c r="J48" s="106">
        <f t="shared" si="0"/>
        <v>0</v>
      </c>
      <c r="K48" s="1" t="str">
        <f t="shared" si="2"/>
        <v>-</v>
      </c>
      <c r="L48" s="1" t="str">
        <f t="shared" si="1"/>
        <v>-</v>
      </c>
    </row>
    <row r="49" spans="1:12" ht="260.10000000000002" customHeight="1" x14ac:dyDescent="0.25">
      <c r="A49" s="107"/>
      <c r="B49" s="100"/>
      <c r="C49" s="108"/>
      <c r="D49" s="109"/>
      <c r="E49" s="103"/>
      <c r="F49" s="103"/>
      <c r="G49" s="110"/>
      <c r="H49" s="50"/>
      <c r="I49" s="111"/>
      <c r="J49" s="106">
        <f t="shared" si="0"/>
        <v>0</v>
      </c>
      <c r="K49" s="1" t="str">
        <f t="shared" si="2"/>
        <v>-</v>
      </c>
      <c r="L49" s="1" t="str">
        <f t="shared" si="1"/>
        <v>-</v>
      </c>
    </row>
    <row r="50" spans="1:12" ht="260.10000000000002" customHeight="1" x14ac:dyDescent="0.25">
      <c r="A50" s="107"/>
      <c r="B50" s="100"/>
      <c r="C50" s="108"/>
      <c r="D50" s="109"/>
      <c r="E50" s="103"/>
      <c r="F50" s="103"/>
      <c r="G50" s="110"/>
      <c r="H50" s="50"/>
      <c r="I50" s="111"/>
      <c r="J50" s="106">
        <f t="shared" si="0"/>
        <v>0</v>
      </c>
      <c r="K50" s="1" t="str">
        <f t="shared" si="2"/>
        <v>-</v>
      </c>
      <c r="L50" s="1" t="str">
        <f t="shared" si="1"/>
        <v>-</v>
      </c>
    </row>
    <row r="51" spans="1:12" ht="260.10000000000002" customHeight="1" x14ac:dyDescent="0.25">
      <c r="A51" s="107"/>
      <c r="B51" s="100"/>
      <c r="C51" s="108"/>
      <c r="D51" s="109"/>
      <c r="E51" s="103"/>
      <c r="F51" s="103"/>
      <c r="G51" s="110"/>
      <c r="H51" s="50"/>
      <c r="I51" s="111"/>
      <c r="J51" s="106">
        <f t="shared" si="0"/>
        <v>0</v>
      </c>
      <c r="K51" s="1" t="str">
        <f t="shared" si="2"/>
        <v>-</v>
      </c>
      <c r="L51" s="1" t="str">
        <f t="shared" si="1"/>
        <v>-</v>
      </c>
    </row>
    <row r="52" spans="1:12" ht="260.10000000000002" customHeight="1" x14ac:dyDescent="0.25">
      <c r="A52" s="107"/>
      <c r="B52" s="100"/>
      <c r="C52" s="108"/>
      <c r="D52" s="109"/>
      <c r="E52" s="103"/>
      <c r="F52" s="103"/>
      <c r="G52" s="110"/>
      <c r="H52" s="50"/>
      <c r="I52" s="111"/>
      <c r="J52" s="106">
        <f t="shared" si="0"/>
        <v>0</v>
      </c>
      <c r="K52" s="1" t="str">
        <f t="shared" si="2"/>
        <v>-</v>
      </c>
      <c r="L52" s="1" t="str">
        <f t="shared" si="1"/>
        <v>-</v>
      </c>
    </row>
    <row r="53" spans="1:12" ht="260.10000000000002" customHeight="1" x14ac:dyDescent="0.25">
      <c r="A53" s="107"/>
      <c r="B53" s="100"/>
      <c r="C53" s="108"/>
      <c r="D53" s="109"/>
      <c r="E53" s="103"/>
      <c r="F53" s="103"/>
      <c r="G53" s="110"/>
      <c r="H53" s="50"/>
      <c r="I53" s="111"/>
      <c r="J53" s="106">
        <f t="shared" si="0"/>
        <v>0</v>
      </c>
      <c r="K53" s="1" t="str">
        <f t="shared" si="2"/>
        <v>-</v>
      </c>
      <c r="L53" s="1" t="str">
        <f t="shared" si="1"/>
        <v>-</v>
      </c>
    </row>
    <row r="54" spans="1:12" ht="260.10000000000002" customHeight="1" x14ac:dyDescent="0.25">
      <c r="A54" s="107"/>
      <c r="B54" s="100"/>
      <c r="C54" s="108"/>
      <c r="D54" s="109"/>
      <c r="E54" s="103"/>
      <c r="F54" s="103"/>
      <c r="G54" s="110"/>
      <c r="H54" s="50"/>
      <c r="I54" s="111"/>
      <c r="J54" s="106">
        <f t="shared" si="0"/>
        <v>0</v>
      </c>
      <c r="K54" s="1" t="str">
        <f t="shared" si="2"/>
        <v>-</v>
      </c>
      <c r="L54" s="1" t="str">
        <f t="shared" si="1"/>
        <v>-</v>
      </c>
    </row>
    <row r="55" spans="1:12" ht="260.10000000000002" customHeight="1" x14ac:dyDescent="0.25">
      <c r="A55" s="107"/>
      <c r="B55" s="100"/>
      <c r="C55" s="108"/>
      <c r="D55" s="109"/>
      <c r="E55" s="103"/>
      <c r="F55" s="103"/>
      <c r="G55" s="110"/>
      <c r="H55" s="50"/>
      <c r="I55" s="111"/>
      <c r="J55" s="106">
        <f t="shared" si="0"/>
        <v>0</v>
      </c>
      <c r="K55" s="1" t="str">
        <f t="shared" si="2"/>
        <v>-</v>
      </c>
      <c r="L55" s="1" t="str">
        <f t="shared" si="1"/>
        <v>-</v>
      </c>
    </row>
    <row r="56" spans="1:12" ht="260.10000000000002" customHeight="1" x14ac:dyDescent="0.25">
      <c r="A56" s="107"/>
      <c r="B56" s="100"/>
      <c r="C56" s="108"/>
      <c r="D56" s="109"/>
      <c r="E56" s="103"/>
      <c r="F56" s="103"/>
      <c r="G56" s="110"/>
      <c r="H56" s="50"/>
      <c r="I56" s="111"/>
      <c r="J56" s="106">
        <f t="shared" si="0"/>
        <v>0</v>
      </c>
      <c r="K56" s="1" t="str">
        <f t="shared" si="2"/>
        <v>-</v>
      </c>
      <c r="L56" s="1" t="str">
        <f t="shared" si="1"/>
        <v>-</v>
      </c>
    </row>
    <row r="57" spans="1:12" ht="260.10000000000002" customHeight="1" x14ac:dyDescent="0.25">
      <c r="A57" s="107"/>
      <c r="B57" s="100"/>
      <c r="C57" s="108"/>
      <c r="D57" s="109"/>
      <c r="E57" s="103"/>
      <c r="F57" s="103"/>
      <c r="G57" s="110"/>
      <c r="H57" s="50"/>
      <c r="I57" s="111"/>
      <c r="J57" s="106">
        <f t="shared" si="0"/>
        <v>0</v>
      </c>
      <c r="K57" s="1" t="str">
        <f t="shared" si="2"/>
        <v>-</v>
      </c>
      <c r="L57" s="1" t="str">
        <f t="shared" si="1"/>
        <v>-</v>
      </c>
    </row>
    <row r="58" spans="1:12" ht="260.10000000000002" customHeight="1" x14ac:dyDescent="0.25">
      <c r="A58" s="107"/>
      <c r="B58" s="100"/>
      <c r="C58" s="108"/>
      <c r="D58" s="109"/>
      <c r="E58" s="103"/>
      <c r="F58" s="103"/>
      <c r="G58" s="110"/>
      <c r="H58" s="50"/>
      <c r="I58" s="111"/>
      <c r="J58" s="106">
        <f t="shared" si="0"/>
        <v>0</v>
      </c>
      <c r="K58" s="1" t="str">
        <f t="shared" si="2"/>
        <v>-</v>
      </c>
      <c r="L58" s="1" t="str">
        <f t="shared" si="1"/>
        <v>-</v>
      </c>
    </row>
    <row r="59" spans="1:12" ht="260.10000000000002" customHeight="1" x14ac:dyDescent="0.25">
      <c r="A59" s="107"/>
      <c r="B59" s="100"/>
      <c r="C59" s="108"/>
      <c r="D59" s="109"/>
      <c r="E59" s="103"/>
      <c r="F59" s="103"/>
      <c r="G59" s="110"/>
      <c r="H59" s="50"/>
      <c r="I59" s="111"/>
      <c r="J59" s="106">
        <f t="shared" si="0"/>
        <v>0</v>
      </c>
      <c r="K59" s="1" t="str">
        <f t="shared" si="2"/>
        <v>-</v>
      </c>
      <c r="L59" s="1" t="str">
        <f t="shared" si="1"/>
        <v>-</v>
      </c>
    </row>
    <row r="60" spans="1:12" ht="260.10000000000002" customHeight="1" x14ac:dyDescent="0.25">
      <c r="A60" s="107"/>
      <c r="B60" s="100"/>
      <c r="C60" s="108"/>
      <c r="D60" s="109"/>
      <c r="E60" s="103"/>
      <c r="F60" s="103"/>
      <c r="G60" s="110"/>
      <c r="H60" s="50"/>
      <c r="I60" s="111"/>
      <c r="J60" s="106">
        <f t="shared" si="0"/>
        <v>0</v>
      </c>
      <c r="K60" s="1" t="str">
        <f t="shared" si="2"/>
        <v>-</v>
      </c>
      <c r="L60" s="1" t="str">
        <f t="shared" si="1"/>
        <v>-</v>
      </c>
    </row>
    <row r="61" spans="1:12" ht="260.10000000000002" customHeight="1" x14ac:dyDescent="0.25">
      <c r="A61" s="107"/>
      <c r="B61" s="100"/>
      <c r="C61" s="108"/>
      <c r="D61" s="109"/>
      <c r="E61" s="103"/>
      <c r="F61" s="103"/>
      <c r="G61" s="110"/>
      <c r="H61" s="50"/>
      <c r="I61" s="111"/>
      <c r="J61" s="106">
        <f t="shared" si="0"/>
        <v>0</v>
      </c>
      <c r="K61" s="1" t="str">
        <f t="shared" si="2"/>
        <v>-</v>
      </c>
      <c r="L61" s="1" t="str">
        <f t="shared" si="1"/>
        <v>-</v>
      </c>
    </row>
    <row r="62" spans="1:12" ht="260.10000000000002" customHeight="1" x14ac:dyDescent="0.25">
      <c r="A62" s="107"/>
      <c r="B62" s="100"/>
      <c r="C62" s="108"/>
      <c r="D62" s="109"/>
      <c r="E62" s="103"/>
      <c r="F62" s="103"/>
      <c r="G62" s="110"/>
      <c r="H62" s="50"/>
      <c r="I62" s="111"/>
      <c r="J62" s="106">
        <f t="shared" si="0"/>
        <v>0</v>
      </c>
      <c r="K62" s="1" t="str">
        <f t="shared" si="2"/>
        <v>-</v>
      </c>
      <c r="L62" s="1" t="str">
        <f t="shared" si="1"/>
        <v>-</v>
      </c>
    </row>
    <row r="63" spans="1:12" ht="260.10000000000002" customHeight="1" x14ac:dyDescent="0.25">
      <c r="A63" s="107"/>
      <c r="B63" s="100"/>
      <c r="C63" s="108"/>
      <c r="D63" s="109"/>
      <c r="E63" s="103"/>
      <c r="F63" s="103"/>
      <c r="G63" s="110"/>
      <c r="H63" s="50"/>
      <c r="I63" s="111"/>
      <c r="J63" s="106">
        <f t="shared" si="0"/>
        <v>0</v>
      </c>
      <c r="K63" s="1" t="str">
        <f t="shared" si="2"/>
        <v>-</v>
      </c>
      <c r="L63" s="1" t="str">
        <f t="shared" si="1"/>
        <v>-</v>
      </c>
    </row>
    <row r="64" spans="1:12" ht="260.10000000000002" customHeight="1" x14ac:dyDescent="0.25">
      <c r="A64" s="107"/>
      <c r="B64" s="100"/>
      <c r="C64" s="108"/>
      <c r="D64" s="109"/>
      <c r="E64" s="103"/>
      <c r="F64" s="103"/>
      <c r="G64" s="110"/>
      <c r="H64" s="50"/>
      <c r="I64" s="111"/>
      <c r="J64" s="106">
        <f t="shared" si="0"/>
        <v>0</v>
      </c>
      <c r="K64" s="1" t="str">
        <f t="shared" si="2"/>
        <v>-</v>
      </c>
      <c r="L64" s="1" t="str">
        <f t="shared" si="1"/>
        <v>-</v>
      </c>
    </row>
    <row r="65" spans="1:12" ht="260.10000000000002" customHeight="1" x14ac:dyDescent="0.25">
      <c r="A65" s="107"/>
      <c r="B65" s="100"/>
      <c r="C65" s="108"/>
      <c r="D65" s="109"/>
      <c r="E65" s="103"/>
      <c r="F65" s="103"/>
      <c r="G65" s="110"/>
      <c r="H65" s="50"/>
      <c r="I65" s="111"/>
      <c r="J65" s="106">
        <f t="shared" si="0"/>
        <v>0</v>
      </c>
      <c r="K65" s="1" t="str">
        <f t="shared" si="2"/>
        <v>-</v>
      </c>
      <c r="L65" s="1" t="str">
        <f t="shared" si="1"/>
        <v>-</v>
      </c>
    </row>
    <row r="66" spans="1:12" ht="260.10000000000002" customHeight="1" x14ac:dyDescent="0.25">
      <c r="A66" s="107"/>
      <c r="B66" s="100"/>
      <c r="C66" s="108"/>
      <c r="D66" s="109"/>
      <c r="E66" s="103"/>
      <c r="F66" s="103"/>
      <c r="G66" s="110"/>
      <c r="H66" s="50"/>
      <c r="I66" s="111"/>
      <c r="J66" s="106">
        <f t="shared" si="0"/>
        <v>0</v>
      </c>
      <c r="K66" s="1" t="str">
        <f t="shared" si="2"/>
        <v>-</v>
      </c>
      <c r="L66" s="1" t="str">
        <f t="shared" si="1"/>
        <v>-</v>
      </c>
    </row>
    <row r="67" spans="1:12" ht="260.10000000000002" customHeight="1" x14ac:dyDescent="0.25">
      <c r="A67" s="107"/>
      <c r="B67" s="100"/>
      <c r="C67" s="108"/>
      <c r="D67" s="109"/>
      <c r="E67" s="103"/>
      <c r="F67" s="103"/>
      <c r="G67" s="110"/>
      <c r="H67" s="50"/>
      <c r="I67" s="111"/>
      <c r="J67" s="106">
        <f t="shared" ref="J67:J130" si="3">IF(B67="",0,IF(C67="",0,IF(C67="Staff Costs", G67*H67*I67,IF(C67="Travel and Accommodation",G67*H67*I67,G67*I67))))</f>
        <v>0</v>
      </c>
      <c r="K67" s="1" t="str">
        <f t="shared" si="2"/>
        <v>-</v>
      </c>
      <c r="L67" s="1" t="str">
        <f t="shared" si="1"/>
        <v>-</v>
      </c>
    </row>
    <row r="68" spans="1:12" ht="260.10000000000002" customHeight="1" x14ac:dyDescent="0.25">
      <c r="A68" s="107"/>
      <c r="B68" s="100"/>
      <c r="C68" s="108"/>
      <c r="D68" s="109"/>
      <c r="E68" s="103"/>
      <c r="F68" s="103"/>
      <c r="G68" s="110"/>
      <c r="H68" s="50"/>
      <c r="I68" s="111"/>
      <c r="J68" s="106">
        <f t="shared" si="3"/>
        <v>0</v>
      </c>
      <c r="K68" s="1" t="str">
        <f t="shared" si="2"/>
        <v>-</v>
      </c>
      <c r="L68" s="1" t="str">
        <f t="shared" ref="L68:L131" si="4">CONCATENATE(A68,"-",D68)</f>
        <v>-</v>
      </c>
    </row>
    <row r="69" spans="1:12" ht="260.10000000000002" customHeight="1" x14ac:dyDescent="0.25">
      <c r="A69" s="107"/>
      <c r="B69" s="100"/>
      <c r="C69" s="108"/>
      <c r="D69" s="109"/>
      <c r="E69" s="103"/>
      <c r="F69" s="103"/>
      <c r="G69" s="110"/>
      <c r="H69" s="50"/>
      <c r="I69" s="111"/>
      <c r="J69" s="106">
        <f t="shared" si="3"/>
        <v>0</v>
      </c>
      <c r="K69" s="1" t="str">
        <f t="shared" ref="K69:K132" si="5">CONCATENATE(B69,"-",C69)</f>
        <v>-</v>
      </c>
      <c r="L69" s="1" t="str">
        <f t="shared" si="4"/>
        <v>-</v>
      </c>
    </row>
    <row r="70" spans="1:12" ht="260.10000000000002" customHeight="1" x14ac:dyDescent="0.25">
      <c r="A70" s="107"/>
      <c r="B70" s="100"/>
      <c r="C70" s="108"/>
      <c r="D70" s="109"/>
      <c r="E70" s="103"/>
      <c r="F70" s="103"/>
      <c r="G70" s="110"/>
      <c r="H70" s="50"/>
      <c r="I70" s="111"/>
      <c r="J70" s="106">
        <f t="shared" si="3"/>
        <v>0</v>
      </c>
      <c r="K70" s="1" t="str">
        <f t="shared" si="5"/>
        <v>-</v>
      </c>
      <c r="L70" s="1" t="str">
        <f t="shared" si="4"/>
        <v>-</v>
      </c>
    </row>
    <row r="71" spans="1:12" ht="260.10000000000002" customHeight="1" x14ac:dyDescent="0.25">
      <c r="A71" s="107"/>
      <c r="B71" s="100"/>
      <c r="C71" s="108"/>
      <c r="D71" s="109"/>
      <c r="E71" s="103"/>
      <c r="F71" s="103"/>
      <c r="G71" s="110"/>
      <c r="H71" s="50"/>
      <c r="I71" s="111"/>
      <c r="J71" s="106">
        <f t="shared" si="3"/>
        <v>0</v>
      </c>
      <c r="K71" s="1" t="str">
        <f t="shared" si="5"/>
        <v>-</v>
      </c>
      <c r="L71" s="1" t="str">
        <f t="shared" si="4"/>
        <v>-</v>
      </c>
    </row>
    <row r="72" spans="1:12" ht="260.10000000000002" customHeight="1" x14ac:dyDescent="0.25">
      <c r="A72" s="107"/>
      <c r="B72" s="100"/>
      <c r="C72" s="108"/>
      <c r="D72" s="109"/>
      <c r="E72" s="103"/>
      <c r="F72" s="103"/>
      <c r="G72" s="110"/>
      <c r="H72" s="50"/>
      <c r="I72" s="111"/>
      <c r="J72" s="106">
        <f t="shared" si="3"/>
        <v>0</v>
      </c>
      <c r="K72" s="1" t="str">
        <f t="shared" si="5"/>
        <v>-</v>
      </c>
      <c r="L72" s="1" t="str">
        <f t="shared" si="4"/>
        <v>-</v>
      </c>
    </row>
    <row r="73" spans="1:12" ht="260.10000000000002" customHeight="1" x14ac:dyDescent="0.25">
      <c r="A73" s="107"/>
      <c r="B73" s="100"/>
      <c r="C73" s="108"/>
      <c r="D73" s="109"/>
      <c r="E73" s="103"/>
      <c r="F73" s="103"/>
      <c r="G73" s="110"/>
      <c r="H73" s="50"/>
      <c r="I73" s="111"/>
      <c r="J73" s="106">
        <f t="shared" si="3"/>
        <v>0</v>
      </c>
      <c r="K73" s="1" t="str">
        <f t="shared" si="5"/>
        <v>-</v>
      </c>
      <c r="L73" s="1" t="str">
        <f t="shared" si="4"/>
        <v>-</v>
      </c>
    </row>
    <row r="74" spans="1:12" ht="260.10000000000002" customHeight="1" x14ac:dyDescent="0.25">
      <c r="A74" s="107"/>
      <c r="B74" s="100"/>
      <c r="C74" s="108"/>
      <c r="D74" s="109"/>
      <c r="E74" s="103"/>
      <c r="F74" s="103"/>
      <c r="G74" s="110"/>
      <c r="H74" s="50"/>
      <c r="I74" s="111"/>
      <c r="J74" s="106">
        <f t="shared" si="3"/>
        <v>0</v>
      </c>
      <c r="K74" s="1" t="str">
        <f t="shared" si="5"/>
        <v>-</v>
      </c>
      <c r="L74" s="1" t="str">
        <f t="shared" si="4"/>
        <v>-</v>
      </c>
    </row>
    <row r="75" spans="1:12" ht="260.10000000000002" customHeight="1" x14ac:dyDescent="0.25">
      <c r="A75" s="107"/>
      <c r="B75" s="100"/>
      <c r="C75" s="108"/>
      <c r="D75" s="109"/>
      <c r="E75" s="103"/>
      <c r="F75" s="103"/>
      <c r="G75" s="110"/>
      <c r="H75" s="50"/>
      <c r="I75" s="111"/>
      <c r="J75" s="106">
        <f t="shared" si="3"/>
        <v>0</v>
      </c>
      <c r="K75" s="1" t="str">
        <f t="shared" si="5"/>
        <v>-</v>
      </c>
      <c r="L75" s="1" t="str">
        <f t="shared" si="4"/>
        <v>-</v>
      </c>
    </row>
    <row r="76" spans="1:12" ht="260.10000000000002" customHeight="1" x14ac:dyDescent="0.25">
      <c r="A76" s="107"/>
      <c r="B76" s="100"/>
      <c r="C76" s="108"/>
      <c r="D76" s="109"/>
      <c r="E76" s="103"/>
      <c r="F76" s="103"/>
      <c r="G76" s="110"/>
      <c r="H76" s="50"/>
      <c r="I76" s="111"/>
      <c r="J76" s="106">
        <f t="shared" si="3"/>
        <v>0</v>
      </c>
      <c r="K76" s="1" t="str">
        <f t="shared" si="5"/>
        <v>-</v>
      </c>
      <c r="L76" s="1" t="str">
        <f t="shared" si="4"/>
        <v>-</v>
      </c>
    </row>
    <row r="77" spans="1:12" ht="260.10000000000002" customHeight="1" x14ac:dyDescent="0.25">
      <c r="A77" s="107"/>
      <c r="B77" s="100"/>
      <c r="C77" s="108"/>
      <c r="D77" s="109"/>
      <c r="E77" s="103"/>
      <c r="F77" s="103"/>
      <c r="G77" s="110"/>
      <c r="H77" s="50"/>
      <c r="I77" s="111"/>
      <c r="J77" s="106">
        <f t="shared" si="3"/>
        <v>0</v>
      </c>
      <c r="K77" s="1" t="str">
        <f t="shared" si="5"/>
        <v>-</v>
      </c>
      <c r="L77" s="1" t="str">
        <f t="shared" si="4"/>
        <v>-</v>
      </c>
    </row>
    <row r="78" spans="1:12" ht="260.10000000000002" customHeight="1" x14ac:dyDescent="0.25">
      <c r="A78" s="107"/>
      <c r="B78" s="100"/>
      <c r="C78" s="108"/>
      <c r="D78" s="109"/>
      <c r="E78" s="103"/>
      <c r="F78" s="103"/>
      <c r="G78" s="110"/>
      <c r="H78" s="50"/>
      <c r="I78" s="111"/>
      <c r="J78" s="106">
        <f t="shared" si="3"/>
        <v>0</v>
      </c>
      <c r="K78" s="1" t="str">
        <f t="shared" si="5"/>
        <v>-</v>
      </c>
      <c r="L78" s="1" t="str">
        <f t="shared" si="4"/>
        <v>-</v>
      </c>
    </row>
    <row r="79" spans="1:12" ht="260.10000000000002" customHeight="1" x14ac:dyDescent="0.25">
      <c r="A79" s="107"/>
      <c r="B79" s="100"/>
      <c r="C79" s="108"/>
      <c r="D79" s="109"/>
      <c r="E79" s="103"/>
      <c r="F79" s="103"/>
      <c r="G79" s="110"/>
      <c r="H79" s="50"/>
      <c r="I79" s="111"/>
      <c r="J79" s="106">
        <f t="shared" si="3"/>
        <v>0</v>
      </c>
      <c r="K79" s="1" t="str">
        <f t="shared" si="5"/>
        <v>-</v>
      </c>
      <c r="L79" s="1" t="str">
        <f t="shared" si="4"/>
        <v>-</v>
      </c>
    </row>
    <row r="80" spans="1:12" ht="260.10000000000002" customHeight="1" x14ac:dyDescent="0.25">
      <c r="A80" s="107"/>
      <c r="B80" s="100"/>
      <c r="C80" s="108"/>
      <c r="D80" s="109"/>
      <c r="E80" s="103"/>
      <c r="F80" s="103"/>
      <c r="G80" s="110"/>
      <c r="H80" s="50"/>
      <c r="I80" s="111"/>
      <c r="J80" s="106">
        <f t="shared" si="3"/>
        <v>0</v>
      </c>
      <c r="K80" s="1" t="str">
        <f t="shared" si="5"/>
        <v>-</v>
      </c>
      <c r="L80" s="1" t="str">
        <f t="shared" si="4"/>
        <v>-</v>
      </c>
    </row>
    <row r="81" spans="1:12" ht="260.10000000000002" customHeight="1" x14ac:dyDescent="0.25">
      <c r="A81" s="107"/>
      <c r="B81" s="100"/>
      <c r="C81" s="108"/>
      <c r="D81" s="109"/>
      <c r="E81" s="103"/>
      <c r="F81" s="103"/>
      <c r="G81" s="110"/>
      <c r="H81" s="50"/>
      <c r="I81" s="111"/>
      <c r="J81" s="106">
        <f t="shared" si="3"/>
        <v>0</v>
      </c>
      <c r="K81" s="1" t="str">
        <f t="shared" si="5"/>
        <v>-</v>
      </c>
      <c r="L81" s="1" t="str">
        <f t="shared" si="4"/>
        <v>-</v>
      </c>
    </row>
    <row r="82" spans="1:12" ht="260.10000000000002" customHeight="1" x14ac:dyDescent="0.25">
      <c r="A82" s="107"/>
      <c r="B82" s="100"/>
      <c r="C82" s="108"/>
      <c r="D82" s="109"/>
      <c r="E82" s="103"/>
      <c r="F82" s="103"/>
      <c r="G82" s="110"/>
      <c r="H82" s="50"/>
      <c r="I82" s="111"/>
      <c r="J82" s="106">
        <f t="shared" si="3"/>
        <v>0</v>
      </c>
      <c r="K82" s="1" t="str">
        <f t="shared" si="5"/>
        <v>-</v>
      </c>
      <c r="L82" s="1" t="str">
        <f t="shared" si="4"/>
        <v>-</v>
      </c>
    </row>
    <row r="83" spans="1:12" ht="260.10000000000002" customHeight="1" x14ac:dyDescent="0.25">
      <c r="A83" s="107"/>
      <c r="B83" s="100"/>
      <c r="C83" s="108"/>
      <c r="D83" s="109"/>
      <c r="E83" s="103"/>
      <c r="F83" s="103"/>
      <c r="G83" s="110"/>
      <c r="H83" s="50"/>
      <c r="I83" s="111"/>
      <c r="J83" s="106">
        <f t="shared" si="3"/>
        <v>0</v>
      </c>
      <c r="K83" s="1" t="str">
        <f t="shared" si="5"/>
        <v>-</v>
      </c>
      <c r="L83" s="1" t="str">
        <f t="shared" si="4"/>
        <v>-</v>
      </c>
    </row>
    <row r="84" spans="1:12" ht="260.10000000000002" customHeight="1" x14ac:dyDescent="0.25">
      <c r="A84" s="107"/>
      <c r="B84" s="100"/>
      <c r="C84" s="108"/>
      <c r="D84" s="109"/>
      <c r="E84" s="103"/>
      <c r="F84" s="103"/>
      <c r="G84" s="110"/>
      <c r="H84" s="50"/>
      <c r="I84" s="111"/>
      <c r="J84" s="106">
        <f t="shared" si="3"/>
        <v>0</v>
      </c>
      <c r="K84" s="1" t="str">
        <f t="shared" si="5"/>
        <v>-</v>
      </c>
      <c r="L84" s="1" t="str">
        <f t="shared" si="4"/>
        <v>-</v>
      </c>
    </row>
    <row r="85" spans="1:12" ht="260.10000000000002" customHeight="1" x14ac:dyDescent="0.25">
      <c r="A85" s="107"/>
      <c r="B85" s="100"/>
      <c r="C85" s="108"/>
      <c r="D85" s="109"/>
      <c r="E85" s="103"/>
      <c r="F85" s="103"/>
      <c r="G85" s="110"/>
      <c r="H85" s="50"/>
      <c r="I85" s="111"/>
      <c r="J85" s="106">
        <f t="shared" si="3"/>
        <v>0</v>
      </c>
      <c r="K85" s="1" t="str">
        <f t="shared" si="5"/>
        <v>-</v>
      </c>
      <c r="L85" s="1" t="str">
        <f t="shared" si="4"/>
        <v>-</v>
      </c>
    </row>
    <row r="86" spans="1:12" ht="260.10000000000002" customHeight="1" x14ac:dyDescent="0.25">
      <c r="A86" s="107"/>
      <c r="B86" s="100"/>
      <c r="C86" s="108"/>
      <c r="D86" s="109"/>
      <c r="E86" s="103"/>
      <c r="F86" s="103"/>
      <c r="G86" s="110"/>
      <c r="H86" s="50"/>
      <c r="I86" s="111"/>
      <c r="J86" s="106">
        <f t="shared" si="3"/>
        <v>0</v>
      </c>
      <c r="K86" s="1" t="str">
        <f t="shared" si="5"/>
        <v>-</v>
      </c>
      <c r="L86" s="1" t="str">
        <f t="shared" si="4"/>
        <v>-</v>
      </c>
    </row>
    <row r="87" spans="1:12" ht="260.10000000000002" customHeight="1" x14ac:dyDescent="0.25">
      <c r="A87" s="107"/>
      <c r="B87" s="100"/>
      <c r="C87" s="108"/>
      <c r="D87" s="109"/>
      <c r="E87" s="103"/>
      <c r="F87" s="103"/>
      <c r="G87" s="110"/>
      <c r="H87" s="50"/>
      <c r="I87" s="111"/>
      <c r="J87" s="106">
        <f t="shared" si="3"/>
        <v>0</v>
      </c>
      <c r="K87" s="1" t="str">
        <f t="shared" si="5"/>
        <v>-</v>
      </c>
      <c r="L87" s="1" t="str">
        <f t="shared" si="4"/>
        <v>-</v>
      </c>
    </row>
    <row r="88" spans="1:12" ht="260.10000000000002" customHeight="1" x14ac:dyDescent="0.25">
      <c r="A88" s="107"/>
      <c r="B88" s="100"/>
      <c r="C88" s="108"/>
      <c r="D88" s="109"/>
      <c r="E88" s="103"/>
      <c r="F88" s="103"/>
      <c r="G88" s="110"/>
      <c r="H88" s="50"/>
      <c r="I88" s="111"/>
      <c r="J88" s="106">
        <f t="shared" si="3"/>
        <v>0</v>
      </c>
      <c r="K88" s="1" t="str">
        <f t="shared" si="5"/>
        <v>-</v>
      </c>
      <c r="L88" s="1" t="str">
        <f t="shared" si="4"/>
        <v>-</v>
      </c>
    </row>
    <row r="89" spans="1:12" ht="260.10000000000002" customHeight="1" x14ac:dyDescent="0.25">
      <c r="A89" s="107"/>
      <c r="B89" s="100"/>
      <c r="C89" s="108"/>
      <c r="D89" s="109"/>
      <c r="E89" s="103"/>
      <c r="F89" s="103"/>
      <c r="G89" s="110"/>
      <c r="H89" s="50"/>
      <c r="I89" s="111"/>
      <c r="J89" s="106">
        <f t="shared" si="3"/>
        <v>0</v>
      </c>
      <c r="K89" s="1" t="str">
        <f t="shared" si="5"/>
        <v>-</v>
      </c>
      <c r="L89" s="1" t="str">
        <f t="shared" si="4"/>
        <v>-</v>
      </c>
    </row>
    <row r="90" spans="1:12" ht="260.10000000000002" customHeight="1" x14ac:dyDescent="0.25">
      <c r="A90" s="107"/>
      <c r="B90" s="100"/>
      <c r="C90" s="108"/>
      <c r="D90" s="109"/>
      <c r="E90" s="103"/>
      <c r="F90" s="103"/>
      <c r="G90" s="110"/>
      <c r="H90" s="50"/>
      <c r="I90" s="111"/>
      <c r="J90" s="106">
        <f t="shared" si="3"/>
        <v>0</v>
      </c>
      <c r="K90" s="1" t="str">
        <f t="shared" si="5"/>
        <v>-</v>
      </c>
      <c r="L90" s="1" t="str">
        <f t="shared" si="4"/>
        <v>-</v>
      </c>
    </row>
    <row r="91" spans="1:12" ht="260.10000000000002" customHeight="1" x14ac:dyDescent="0.25">
      <c r="A91" s="107"/>
      <c r="B91" s="100"/>
      <c r="C91" s="108"/>
      <c r="D91" s="109"/>
      <c r="E91" s="103"/>
      <c r="F91" s="103"/>
      <c r="G91" s="110"/>
      <c r="H91" s="50"/>
      <c r="I91" s="111"/>
      <c r="J91" s="106">
        <f t="shared" si="3"/>
        <v>0</v>
      </c>
      <c r="K91" s="1" t="str">
        <f t="shared" si="5"/>
        <v>-</v>
      </c>
      <c r="L91" s="1" t="str">
        <f t="shared" si="4"/>
        <v>-</v>
      </c>
    </row>
    <row r="92" spans="1:12" ht="260.10000000000002" customHeight="1" x14ac:dyDescent="0.25">
      <c r="A92" s="107"/>
      <c r="B92" s="100"/>
      <c r="C92" s="108"/>
      <c r="D92" s="109"/>
      <c r="E92" s="103"/>
      <c r="F92" s="103"/>
      <c r="G92" s="110"/>
      <c r="H92" s="50"/>
      <c r="I92" s="111"/>
      <c r="J92" s="106">
        <f t="shared" si="3"/>
        <v>0</v>
      </c>
      <c r="K92" s="1" t="str">
        <f t="shared" si="5"/>
        <v>-</v>
      </c>
      <c r="L92" s="1" t="str">
        <f t="shared" si="4"/>
        <v>-</v>
      </c>
    </row>
    <row r="93" spans="1:12" ht="260.10000000000002" customHeight="1" x14ac:dyDescent="0.25">
      <c r="A93" s="107"/>
      <c r="B93" s="100"/>
      <c r="C93" s="108"/>
      <c r="D93" s="109"/>
      <c r="E93" s="103"/>
      <c r="F93" s="103"/>
      <c r="G93" s="110"/>
      <c r="H93" s="50"/>
      <c r="I93" s="111"/>
      <c r="J93" s="106">
        <f t="shared" si="3"/>
        <v>0</v>
      </c>
      <c r="K93" s="1" t="str">
        <f t="shared" si="5"/>
        <v>-</v>
      </c>
      <c r="L93" s="1" t="str">
        <f t="shared" si="4"/>
        <v>-</v>
      </c>
    </row>
    <row r="94" spans="1:12" ht="260.10000000000002" customHeight="1" x14ac:dyDescent="0.25">
      <c r="A94" s="107"/>
      <c r="B94" s="100"/>
      <c r="C94" s="108"/>
      <c r="D94" s="109"/>
      <c r="E94" s="103"/>
      <c r="F94" s="103"/>
      <c r="G94" s="110"/>
      <c r="H94" s="50"/>
      <c r="I94" s="111"/>
      <c r="J94" s="106">
        <f t="shared" si="3"/>
        <v>0</v>
      </c>
      <c r="K94" s="1" t="str">
        <f t="shared" si="5"/>
        <v>-</v>
      </c>
      <c r="L94" s="1" t="str">
        <f t="shared" si="4"/>
        <v>-</v>
      </c>
    </row>
    <row r="95" spans="1:12" ht="260.10000000000002" customHeight="1" x14ac:dyDescent="0.25">
      <c r="A95" s="107"/>
      <c r="B95" s="100"/>
      <c r="C95" s="108"/>
      <c r="D95" s="109"/>
      <c r="E95" s="103"/>
      <c r="F95" s="103"/>
      <c r="G95" s="110"/>
      <c r="H95" s="50"/>
      <c r="I95" s="111"/>
      <c r="J95" s="106">
        <f t="shared" si="3"/>
        <v>0</v>
      </c>
      <c r="K95" s="1" t="str">
        <f t="shared" si="5"/>
        <v>-</v>
      </c>
      <c r="L95" s="1" t="str">
        <f t="shared" si="4"/>
        <v>-</v>
      </c>
    </row>
    <row r="96" spans="1:12" ht="260.10000000000002" customHeight="1" x14ac:dyDescent="0.25">
      <c r="A96" s="107"/>
      <c r="B96" s="100"/>
      <c r="C96" s="108"/>
      <c r="D96" s="109"/>
      <c r="E96" s="103"/>
      <c r="F96" s="103"/>
      <c r="G96" s="110"/>
      <c r="H96" s="50"/>
      <c r="I96" s="111"/>
      <c r="J96" s="106">
        <f t="shared" si="3"/>
        <v>0</v>
      </c>
      <c r="K96" s="1" t="str">
        <f t="shared" si="5"/>
        <v>-</v>
      </c>
      <c r="L96" s="1" t="str">
        <f t="shared" si="4"/>
        <v>-</v>
      </c>
    </row>
    <row r="97" spans="1:12" ht="260.10000000000002" customHeight="1" x14ac:dyDescent="0.25">
      <c r="A97" s="107"/>
      <c r="B97" s="100"/>
      <c r="C97" s="108"/>
      <c r="D97" s="109"/>
      <c r="E97" s="103"/>
      <c r="F97" s="103"/>
      <c r="G97" s="110"/>
      <c r="H97" s="50"/>
      <c r="I97" s="111"/>
      <c r="J97" s="106">
        <f t="shared" si="3"/>
        <v>0</v>
      </c>
      <c r="K97" s="1" t="str">
        <f t="shared" si="5"/>
        <v>-</v>
      </c>
      <c r="L97" s="1" t="str">
        <f t="shared" si="4"/>
        <v>-</v>
      </c>
    </row>
    <row r="98" spans="1:12" ht="260.10000000000002" customHeight="1" x14ac:dyDescent="0.25">
      <c r="A98" s="107"/>
      <c r="B98" s="100"/>
      <c r="C98" s="108"/>
      <c r="D98" s="109"/>
      <c r="E98" s="103"/>
      <c r="F98" s="103"/>
      <c r="G98" s="110"/>
      <c r="H98" s="50"/>
      <c r="I98" s="111"/>
      <c r="J98" s="106">
        <f t="shared" si="3"/>
        <v>0</v>
      </c>
      <c r="K98" s="1" t="str">
        <f t="shared" si="5"/>
        <v>-</v>
      </c>
      <c r="L98" s="1" t="str">
        <f t="shared" si="4"/>
        <v>-</v>
      </c>
    </row>
    <row r="99" spans="1:12" ht="260.10000000000002" customHeight="1" x14ac:dyDescent="0.25">
      <c r="A99" s="107"/>
      <c r="B99" s="100"/>
      <c r="C99" s="108"/>
      <c r="D99" s="109"/>
      <c r="E99" s="103"/>
      <c r="F99" s="103"/>
      <c r="G99" s="110"/>
      <c r="H99" s="50"/>
      <c r="I99" s="111"/>
      <c r="J99" s="106">
        <f t="shared" si="3"/>
        <v>0</v>
      </c>
      <c r="K99" s="1" t="str">
        <f t="shared" si="5"/>
        <v>-</v>
      </c>
      <c r="L99" s="1" t="str">
        <f t="shared" si="4"/>
        <v>-</v>
      </c>
    </row>
    <row r="100" spans="1:12" ht="260.10000000000002" customHeight="1" x14ac:dyDescent="0.25">
      <c r="A100" s="107"/>
      <c r="B100" s="100"/>
      <c r="C100" s="108"/>
      <c r="D100" s="109"/>
      <c r="E100" s="103"/>
      <c r="F100" s="103"/>
      <c r="G100" s="110"/>
      <c r="H100" s="50"/>
      <c r="I100" s="111"/>
      <c r="J100" s="106">
        <f t="shared" si="3"/>
        <v>0</v>
      </c>
      <c r="K100" s="1" t="str">
        <f t="shared" si="5"/>
        <v>-</v>
      </c>
      <c r="L100" s="1" t="str">
        <f t="shared" si="4"/>
        <v>-</v>
      </c>
    </row>
    <row r="101" spans="1:12" ht="260.10000000000002" customHeight="1" x14ac:dyDescent="0.25">
      <c r="A101" s="107"/>
      <c r="B101" s="100"/>
      <c r="C101" s="108"/>
      <c r="D101" s="109"/>
      <c r="E101" s="103"/>
      <c r="F101" s="103"/>
      <c r="G101" s="110"/>
      <c r="H101" s="50"/>
      <c r="I101" s="111"/>
      <c r="J101" s="106">
        <f t="shared" si="3"/>
        <v>0</v>
      </c>
      <c r="K101" s="1" t="str">
        <f t="shared" si="5"/>
        <v>-</v>
      </c>
      <c r="L101" s="1" t="str">
        <f t="shared" si="4"/>
        <v>-</v>
      </c>
    </row>
    <row r="102" spans="1:12" ht="260.10000000000002" customHeight="1" x14ac:dyDescent="0.25">
      <c r="A102" s="107"/>
      <c r="B102" s="100"/>
      <c r="C102" s="108"/>
      <c r="D102" s="109"/>
      <c r="E102" s="103"/>
      <c r="F102" s="103"/>
      <c r="G102" s="110"/>
      <c r="H102" s="50"/>
      <c r="I102" s="111"/>
      <c r="J102" s="106">
        <f t="shared" si="3"/>
        <v>0</v>
      </c>
      <c r="K102" s="1" t="str">
        <f t="shared" si="5"/>
        <v>-</v>
      </c>
      <c r="L102" s="1" t="str">
        <f t="shared" si="4"/>
        <v>-</v>
      </c>
    </row>
    <row r="103" spans="1:12" ht="260.10000000000002" customHeight="1" x14ac:dyDescent="0.25">
      <c r="A103" s="107"/>
      <c r="B103" s="100"/>
      <c r="C103" s="108"/>
      <c r="D103" s="109"/>
      <c r="E103" s="103"/>
      <c r="F103" s="103"/>
      <c r="G103" s="110"/>
      <c r="H103" s="50"/>
      <c r="I103" s="111"/>
      <c r="J103" s="106">
        <f t="shared" si="3"/>
        <v>0</v>
      </c>
      <c r="K103" s="1" t="str">
        <f t="shared" si="5"/>
        <v>-</v>
      </c>
      <c r="L103" s="1" t="str">
        <f t="shared" si="4"/>
        <v>-</v>
      </c>
    </row>
    <row r="104" spans="1:12" ht="260.10000000000002" customHeight="1" x14ac:dyDescent="0.25">
      <c r="A104" s="107"/>
      <c r="B104" s="100"/>
      <c r="C104" s="108"/>
      <c r="D104" s="109"/>
      <c r="E104" s="103"/>
      <c r="F104" s="103"/>
      <c r="G104" s="110"/>
      <c r="H104" s="50"/>
      <c r="I104" s="111"/>
      <c r="J104" s="106">
        <f t="shared" si="3"/>
        <v>0</v>
      </c>
      <c r="K104" s="1" t="str">
        <f t="shared" si="5"/>
        <v>-</v>
      </c>
      <c r="L104" s="1" t="str">
        <f t="shared" si="4"/>
        <v>-</v>
      </c>
    </row>
    <row r="105" spans="1:12" ht="260.10000000000002" customHeight="1" x14ac:dyDescent="0.25">
      <c r="A105" s="107"/>
      <c r="B105" s="100"/>
      <c r="C105" s="108"/>
      <c r="D105" s="109"/>
      <c r="E105" s="103"/>
      <c r="F105" s="103"/>
      <c r="G105" s="110"/>
      <c r="H105" s="50"/>
      <c r="I105" s="111"/>
      <c r="J105" s="106">
        <f t="shared" si="3"/>
        <v>0</v>
      </c>
      <c r="K105" s="1" t="str">
        <f t="shared" si="5"/>
        <v>-</v>
      </c>
      <c r="L105" s="1" t="str">
        <f t="shared" si="4"/>
        <v>-</v>
      </c>
    </row>
    <row r="106" spans="1:12" ht="260.10000000000002" customHeight="1" x14ac:dyDescent="0.25">
      <c r="A106" s="107"/>
      <c r="B106" s="100"/>
      <c r="C106" s="108"/>
      <c r="D106" s="109"/>
      <c r="E106" s="103"/>
      <c r="F106" s="103"/>
      <c r="G106" s="110"/>
      <c r="H106" s="50"/>
      <c r="I106" s="111"/>
      <c r="J106" s="106">
        <f t="shared" si="3"/>
        <v>0</v>
      </c>
      <c r="K106" s="1" t="str">
        <f t="shared" si="5"/>
        <v>-</v>
      </c>
      <c r="L106" s="1" t="str">
        <f t="shared" si="4"/>
        <v>-</v>
      </c>
    </row>
    <row r="107" spans="1:12" ht="260.10000000000002" customHeight="1" x14ac:dyDescent="0.25">
      <c r="A107" s="107"/>
      <c r="B107" s="100"/>
      <c r="C107" s="108"/>
      <c r="D107" s="109"/>
      <c r="E107" s="103"/>
      <c r="F107" s="103"/>
      <c r="G107" s="110"/>
      <c r="H107" s="50"/>
      <c r="I107" s="111"/>
      <c r="J107" s="106">
        <f t="shared" si="3"/>
        <v>0</v>
      </c>
      <c r="K107" s="1" t="str">
        <f t="shared" si="5"/>
        <v>-</v>
      </c>
      <c r="L107" s="1" t="str">
        <f t="shared" si="4"/>
        <v>-</v>
      </c>
    </row>
    <row r="108" spans="1:12" ht="260.10000000000002" customHeight="1" x14ac:dyDescent="0.25">
      <c r="A108" s="107"/>
      <c r="B108" s="100"/>
      <c r="C108" s="108"/>
      <c r="D108" s="109"/>
      <c r="E108" s="103"/>
      <c r="F108" s="103"/>
      <c r="G108" s="110"/>
      <c r="H108" s="50"/>
      <c r="I108" s="111"/>
      <c r="J108" s="106">
        <f t="shared" si="3"/>
        <v>0</v>
      </c>
      <c r="K108" s="1" t="str">
        <f t="shared" si="5"/>
        <v>-</v>
      </c>
      <c r="L108" s="1" t="str">
        <f t="shared" si="4"/>
        <v>-</v>
      </c>
    </row>
    <row r="109" spans="1:12" ht="260.10000000000002" customHeight="1" x14ac:dyDescent="0.25">
      <c r="A109" s="107"/>
      <c r="B109" s="100"/>
      <c r="C109" s="108"/>
      <c r="D109" s="109"/>
      <c r="E109" s="103"/>
      <c r="F109" s="103"/>
      <c r="G109" s="110"/>
      <c r="H109" s="50"/>
      <c r="I109" s="111"/>
      <c r="J109" s="106">
        <f t="shared" si="3"/>
        <v>0</v>
      </c>
      <c r="K109" s="1" t="str">
        <f t="shared" si="5"/>
        <v>-</v>
      </c>
      <c r="L109" s="1" t="str">
        <f t="shared" si="4"/>
        <v>-</v>
      </c>
    </row>
    <row r="110" spans="1:12" ht="260.10000000000002" customHeight="1" x14ac:dyDescent="0.25">
      <c r="A110" s="107"/>
      <c r="B110" s="100"/>
      <c r="C110" s="108"/>
      <c r="D110" s="109"/>
      <c r="E110" s="103"/>
      <c r="F110" s="103"/>
      <c r="G110" s="110"/>
      <c r="H110" s="50"/>
      <c r="I110" s="111"/>
      <c r="J110" s="106">
        <f t="shared" si="3"/>
        <v>0</v>
      </c>
      <c r="K110" s="1" t="str">
        <f t="shared" si="5"/>
        <v>-</v>
      </c>
      <c r="L110" s="1" t="str">
        <f t="shared" si="4"/>
        <v>-</v>
      </c>
    </row>
    <row r="111" spans="1:12" ht="260.10000000000002" customHeight="1" x14ac:dyDescent="0.25">
      <c r="A111" s="107"/>
      <c r="B111" s="100"/>
      <c r="C111" s="108"/>
      <c r="D111" s="109"/>
      <c r="E111" s="103"/>
      <c r="F111" s="103"/>
      <c r="G111" s="110"/>
      <c r="H111" s="50"/>
      <c r="I111" s="111"/>
      <c r="J111" s="106">
        <f t="shared" si="3"/>
        <v>0</v>
      </c>
      <c r="K111" s="1" t="str">
        <f t="shared" si="5"/>
        <v>-</v>
      </c>
      <c r="L111" s="1" t="str">
        <f t="shared" si="4"/>
        <v>-</v>
      </c>
    </row>
    <row r="112" spans="1:12" ht="260.10000000000002" customHeight="1" x14ac:dyDescent="0.25">
      <c r="A112" s="107"/>
      <c r="B112" s="100"/>
      <c r="C112" s="108"/>
      <c r="D112" s="109"/>
      <c r="E112" s="103"/>
      <c r="F112" s="103"/>
      <c r="G112" s="110"/>
      <c r="H112" s="50"/>
      <c r="I112" s="111"/>
      <c r="J112" s="106">
        <f t="shared" si="3"/>
        <v>0</v>
      </c>
      <c r="K112" s="1" t="str">
        <f t="shared" si="5"/>
        <v>-</v>
      </c>
      <c r="L112" s="1" t="str">
        <f t="shared" si="4"/>
        <v>-</v>
      </c>
    </row>
    <row r="113" spans="1:12" ht="260.10000000000002" customHeight="1" x14ac:dyDescent="0.25">
      <c r="A113" s="107"/>
      <c r="B113" s="100"/>
      <c r="C113" s="108"/>
      <c r="D113" s="109"/>
      <c r="E113" s="103"/>
      <c r="F113" s="103"/>
      <c r="G113" s="110"/>
      <c r="H113" s="50"/>
      <c r="I113" s="111"/>
      <c r="J113" s="106">
        <f t="shared" si="3"/>
        <v>0</v>
      </c>
      <c r="K113" s="1" t="str">
        <f t="shared" si="5"/>
        <v>-</v>
      </c>
      <c r="L113" s="1" t="str">
        <f t="shared" si="4"/>
        <v>-</v>
      </c>
    </row>
    <row r="114" spans="1:12" ht="260.10000000000002" customHeight="1" x14ac:dyDescent="0.25">
      <c r="A114" s="107"/>
      <c r="B114" s="100"/>
      <c r="C114" s="108"/>
      <c r="D114" s="109"/>
      <c r="E114" s="103"/>
      <c r="F114" s="103"/>
      <c r="G114" s="110"/>
      <c r="H114" s="50"/>
      <c r="I114" s="111"/>
      <c r="J114" s="106">
        <f t="shared" si="3"/>
        <v>0</v>
      </c>
      <c r="K114" s="1" t="str">
        <f t="shared" si="5"/>
        <v>-</v>
      </c>
      <c r="L114" s="1" t="str">
        <f t="shared" si="4"/>
        <v>-</v>
      </c>
    </row>
    <row r="115" spans="1:12" ht="260.10000000000002" customHeight="1" x14ac:dyDescent="0.25">
      <c r="A115" s="107"/>
      <c r="B115" s="100"/>
      <c r="C115" s="108"/>
      <c r="D115" s="109"/>
      <c r="E115" s="103"/>
      <c r="F115" s="103"/>
      <c r="G115" s="110"/>
      <c r="H115" s="50"/>
      <c r="I115" s="111"/>
      <c r="J115" s="106">
        <f t="shared" si="3"/>
        <v>0</v>
      </c>
      <c r="K115" s="1" t="str">
        <f t="shared" si="5"/>
        <v>-</v>
      </c>
      <c r="L115" s="1" t="str">
        <f t="shared" si="4"/>
        <v>-</v>
      </c>
    </row>
    <row r="116" spans="1:12" ht="260.10000000000002" customHeight="1" x14ac:dyDescent="0.25">
      <c r="A116" s="107"/>
      <c r="B116" s="100"/>
      <c r="C116" s="108"/>
      <c r="D116" s="109"/>
      <c r="E116" s="103"/>
      <c r="F116" s="103"/>
      <c r="G116" s="110"/>
      <c r="H116" s="50"/>
      <c r="I116" s="111"/>
      <c r="J116" s="106">
        <f t="shared" si="3"/>
        <v>0</v>
      </c>
      <c r="K116" s="1" t="str">
        <f t="shared" si="5"/>
        <v>-</v>
      </c>
      <c r="L116" s="1" t="str">
        <f t="shared" si="4"/>
        <v>-</v>
      </c>
    </row>
    <row r="117" spans="1:12" ht="260.10000000000002" customHeight="1" x14ac:dyDescent="0.25">
      <c r="A117" s="107"/>
      <c r="B117" s="100"/>
      <c r="C117" s="108"/>
      <c r="D117" s="109"/>
      <c r="E117" s="103"/>
      <c r="F117" s="103"/>
      <c r="G117" s="110"/>
      <c r="H117" s="50"/>
      <c r="I117" s="111"/>
      <c r="J117" s="106">
        <f t="shared" si="3"/>
        <v>0</v>
      </c>
      <c r="K117" s="1" t="str">
        <f t="shared" si="5"/>
        <v>-</v>
      </c>
      <c r="L117" s="1" t="str">
        <f t="shared" si="4"/>
        <v>-</v>
      </c>
    </row>
    <row r="118" spans="1:12" ht="260.10000000000002" customHeight="1" x14ac:dyDescent="0.25">
      <c r="A118" s="107"/>
      <c r="B118" s="100"/>
      <c r="C118" s="108"/>
      <c r="D118" s="109"/>
      <c r="E118" s="103"/>
      <c r="F118" s="103"/>
      <c r="G118" s="110"/>
      <c r="H118" s="50"/>
      <c r="I118" s="111"/>
      <c r="J118" s="106">
        <f t="shared" si="3"/>
        <v>0</v>
      </c>
      <c r="K118" s="1" t="str">
        <f t="shared" si="5"/>
        <v>-</v>
      </c>
      <c r="L118" s="1" t="str">
        <f t="shared" si="4"/>
        <v>-</v>
      </c>
    </row>
    <row r="119" spans="1:12" ht="260.10000000000002" customHeight="1" x14ac:dyDescent="0.25">
      <c r="A119" s="107"/>
      <c r="B119" s="100"/>
      <c r="C119" s="108"/>
      <c r="D119" s="109"/>
      <c r="E119" s="103"/>
      <c r="F119" s="103"/>
      <c r="G119" s="110"/>
      <c r="H119" s="50"/>
      <c r="I119" s="111"/>
      <c r="J119" s="106">
        <f t="shared" si="3"/>
        <v>0</v>
      </c>
      <c r="K119" s="1" t="str">
        <f t="shared" si="5"/>
        <v>-</v>
      </c>
      <c r="L119" s="1" t="str">
        <f t="shared" si="4"/>
        <v>-</v>
      </c>
    </row>
    <row r="120" spans="1:12" ht="260.10000000000002" customHeight="1" x14ac:dyDescent="0.25">
      <c r="A120" s="107"/>
      <c r="B120" s="100"/>
      <c r="C120" s="108"/>
      <c r="D120" s="109"/>
      <c r="E120" s="103"/>
      <c r="F120" s="103"/>
      <c r="G120" s="110"/>
      <c r="H120" s="50"/>
      <c r="I120" s="111"/>
      <c r="J120" s="106">
        <f t="shared" si="3"/>
        <v>0</v>
      </c>
      <c r="K120" s="1" t="str">
        <f t="shared" si="5"/>
        <v>-</v>
      </c>
      <c r="L120" s="1" t="str">
        <f t="shared" si="4"/>
        <v>-</v>
      </c>
    </row>
    <row r="121" spans="1:12" ht="260.10000000000002" customHeight="1" x14ac:dyDescent="0.25">
      <c r="A121" s="107"/>
      <c r="B121" s="100"/>
      <c r="C121" s="108"/>
      <c r="D121" s="109"/>
      <c r="E121" s="103"/>
      <c r="F121" s="103"/>
      <c r="G121" s="110"/>
      <c r="H121" s="50"/>
      <c r="I121" s="111"/>
      <c r="J121" s="106">
        <f t="shared" si="3"/>
        <v>0</v>
      </c>
      <c r="K121" s="1" t="str">
        <f t="shared" si="5"/>
        <v>-</v>
      </c>
      <c r="L121" s="1" t="str">
        <f t="shared" si="4"/>
        <v>-</v>
      </c>
    </row>
    <row r="122" spans="1:12" ht="260.10000000000002" customHeight="1" x14ac:dyDescent="0.25">
      <c r="A122" s="107"/>
      <c r="B122" s="100"/>
      <c r="C122" s="108"/>
      <c r="D122" s="109"/>
      <c r="E122" s="103"/>
      <c r="F122" s="103"/>
      <c r="G122" s="110"/>
      <c r="H122" s="50"/>
      <c r="I122" s="111"/>
      <c r="J122" s="106">
        <f t="shared" si="3"/>
        <v>0</v>
      </c>
      <c r="K122" s="1" t="str">
        <f t="shared" si="5"/>
        <v>-</v>
      </c>
      <c r="L122" s="1" t="str">
        <f t="shared" si="4"/>
        <v>-</v>
      </c>
    </row>
    <row r="123" spans="1:12" ht="260.10000000000002" customHeight="1" x14ac:dyDescent="0.25">
      <c r="A123" s="107"/>
      <c r="B123" s="100"/>
      <c r="C123" s="108"/>
      <c r="D123" s="109"/>
      <c r="E123" s="103"/>
      <c r="F123" s="103"/>
      <c r="G123" s="110"/>
      <c r="H123" s="50"/>
      <c r="I123" s="111"/>
      <c r="J123" s="106">
        <f t="shared" si="3"/>
        <v>0</v>
      </c>
      <c r="K123" s="1" t="str">
        <f t="shared" si="5"/>
        <v>-</v>
      </c>
      <c r="L123" s="1" t="str">
        <f t="shared" si="4"/>
        <v>-</v>
      </c>
    </row>
    <row r="124" spans="1:12" ht="260.10000000000002" customHeight="1" x14ac:dyDescent="0.25">
      <c r="A124" s="107"/>
      <c r="B124" s="100"/>
      <c r="C124" s="108"/>
      <c r="D124" s="109"/>
      <c r="E124" s="103"/>
      <c r="F124" s="103"/>
      <c r="G124" s="110"/>
      <c r="H124" s="50"/>
      <c r="I124" s="111"/>
      <c r="J124" s="106">
        <f t="shared" si="3"/>
        <v>0</v>
      </c>
      <c r="K124" s="1" t="str">
        <f t="shared" si="5"/>
        <v>-</v>
      </c>
      <c r="L124" s="1" t="str">
        <f t="shared" si="4"/>
        <v>-</v>
      </c>
    </row>
    <row r="125" spans="1:12" ht="260.10000000000002" customHeight="1" x14ac:dyDescent="0.25">
      <c r="A125" s="107"/>
      <c r="B125" s="100"/>
      <c r="C125" s="108"/>
      <c r="D125" s="109"/>
      <c r="E125" s="103"/>
      <c r="F125" s="103"/>
      <c r="G125" s="110"/>
      <c r="H125" s="50"/>
      <c r="I125" s="111"/>
      <c r="J125" s="106">
        <f t="shared" si="3"/>
        <v>0</v>
      </c>
      <c r="K125" s="1" t="str">
        <f t="shared" si="5"/>
        <v>-</v>
      </c>
      <c r="L125" s="1" t="str">
        <f t="shared" si="4"/>
        <v>-</v>
      </c>
    </row>
    <row r="126" spans="1:12" ht="260.10000000000002" customHeight="1" x14ac:dyDescent="0.25">
      <c r="A126" s="107"/>
      <c r="B126" s="100"/>
      <c r="C126" s="108"/>
      <c r="D126" s="109"/>
      <c r="E126" s="103"/>
      <c r="F126" s="103"/>
      <c r="G126" s="110"/>
      <c r="H126" s="50"/>
      <c r="I126" s="111"/>
      <c r="J126" s="106">
        <f t="shared" si="3"/>
        <v>0</v>
      </c>
      <c r="K126" s="1" t="str">
        <f t="shared" si="5"/>
        <v>-</v>
      </c>
      <c r="L126" s="1" t="str">
        <f t="shared" si="4"/>
        <v>-</v>
      </c>
    </row>
    <row r="127" spans="1:12" ht="260.10000000000002" customHeight="1" x14ac:dyDescent="0.25">
      <c r="A127" s="107"/>
      <c r="B127" s="100"/>
      <c r="C127" s="108"/>
      <c r="D127" s="109"/>
      <c r="E127" s="103"/>
      <c r="F127" s="103"/>
      <c r="G127" s="110"/>
      <c r="H127" s="50"/>
      <c r="I127" s="111"/>
      <c r="J127" s="106">
        <f t="shared" si="3"/>
        <v>0</v>
      </c>
      <c r="K127" s="1" t="str">
        <f t="shared" si="5"/>
        <v>-</v>
      </c>
      <c r="L127" s="1" t="str">
        <f t="shared" si="4"/>
        <v>-</v>
      </c>
    </row>
    <row r="128" spans="1:12" ht="260.10000000000002" customHeight="1" x14ac:dyDescent="0.25">
      <c r="A128" s="107"/>
      <c r="B128" s="100"/>
      <c r="C128" s="108"/>
      <c r="D128" s="109"/>
      <c r="E128" s="103"/>
      <c r="F128" s="103"/>
      <c r="G128" s="110"/>
      <c r="H128" s="50"/>
      <c r="I128" s="111"/>
      <c r="J128" s="106">
        <f t="shared" si="3"/>
        <v>0</v>
      </c>
      <c r="K128" s="1" t="str">
        <f t="shared" si="5"/>
        <v>-</v>
      </c>
      <c r="L128" s="1" t="str">
        <f t="shared" si="4"/>
        <v>-</v>
      </c>
    </row>
    <row r="129" spans="1:12" ht="260.10000000000002" customHeight="1" x14ac:dyDescent="0.25">
      <c r="A129" s="107"/>
      <c r="B129" s="100"/>
      <c r="C129" s="108"/>
      <c r="D129" s="109"/>
      <c r="E129" s="103"/>
      <c r="F129" s="103"/>
      <c r="G129" s="110"/>
      <c r="H129" s="50"/>
      <c r="I129" s="111"/>
      <c r="J129" s="106">
        <f t="shared" si="3"/>
        <v>0</v>
      </c>
      <c r="K129" s="1" t="str">
        <f t="shared" si="5"/>
        <v>-</v>
      </c>
      <c r="L129" s="1" t="str">
        <f t="shared" si="4"/>
        <v>-</v>
      </c>
    </row>
    <row r="130" spans="1:12" ht="260.10000000000002" customHeight="1" x14ac:dyDescent="0.25">
      <c r="A130" s="107"/>
      <c r="B130" s="100"/>
      <c r="C130" s="108"/>
      <c r="D130" s="109"/>
      <c r="E130" s="103"/>
      <c r="F130" s="103"/>
      <c r="G130" s="110"/>
      <c r="H130" s="50"/>
      <c r="I130" s="111"/>
      <c r="J130" s="106">
        <f t="shared" si="3"/>
        <v>0</v>
      </c>
      <c r="K130" s="1" t="str">
        <f t="shared" si="5"/>
        <v>-</v>
      </c>
      <c r="L130" s="1" t="str">
        <f t="shared" si="4"/>
        <v>-</v>
      </c>
    </row>
    <row r="131" spans="1:12" ht="260.10000000000002" customHeight="1" x14ac:dyDescent="0.25">
      <c r="A131" s="107"/>
      <c r="B131" s="100"/>
      <c r="C131" s="108"/>
      <c r="D131" s="109"/>
      <c r="E131" s="103"/>
      <c r="F131" s="103"/>
      <c r="G131" s="110"/>
      <c r="H131" s="50"/>
      <c r="I131" s="111"/>
      <c r="J131" s="106">
        <f t="shared" ref="J131:J194" si="6">IF(B131="",0,IF(C131="",0,IF(C131="Staff Costs", G131*H131*I131,IF(C131="Travel and Accommodation",G131*H131*I131,G131*I131))))</f>
        <v>0</v>
      </c>
      <c r="K131" s="1" t="str">
        <f t="shared" si="5"/>
        <v>-</v>
      </c>
      <c r="L131" s="1" t="str">
        <f t="shared" si="4"/>
        <v>-</v>
      </c>
    </row>
    <row r="132" spans="1:12" ht="260.10000000000002" customHeight="1" x14ac:dyDescent="0.25">
      <c r="A132" s="107"/>
      <c r="B132" s="100"/>
      <c r="C132" s="108"/>
      <c r="D132" s="109"/>
      <c r="E132" s="103"/>
      <c r="F132" s="103"/>
      <c r="G132" s="110"/>
      <c r="H132" s="50"/>
      <c r="I132" s="111"/>
      <c r="J132" s="106">
        <f t="shared" si="6"/>
        <v>0</v>
      </c>
      <c r="K132" s="1" t="str">
        <f t="shared" si="5"/>
        <v>-</v>
      </c>
      <c r="L132" s="1" t="str">
        <f t="shared" ref="L132:L195" si="7">CONCATENATE(A132,"-",D132)</f>
        <v>-</v>
      </c>
    </row>
    <row r="133" spans="1:12" ht="260.10000000000002" customHeight="1" x14ac:dyDescent="0.25">
      <c r="A133" s="107"/>
      <c r="B133" s="100"/>
      <c r="C133" s="108"/>
      <c r="D133" s="109"/>
      <c r="E133" s="103"/>
      <c r="F133" s="103"/>
      <c r="G133" s="110"/>
      <c r="H133" s="50"/>
      <c r="I133" s="111"/>
      <c r="J133" s="106">
        <f t="shared" si="6"/>
        <v>0</v>
      </c>
      <c r="K133" s="1" t="str">
        <f t="shared" ref="K133:K196" si="8">CONCATENATE(B133,"-",C133)</f>
        <v>-</v>
      </c>
      <c r="L133" s="1" t="str">
        <f t="shared" si="7"/>
        <v>-</v>
      </c>
    </row>
    <row r="134" spans="1:12" ht="260.10000000000002" customHeight="1" x14ac:dyDescent="0.25">
      <c r="A134" s="107"/>
      <c r="B134" s="100"/>
      <c r="C134" s="108"/>
      <c r="D134" s="109"/>
      <c r="E134" s="103"/>
      <c r="F134" s="103"/>
      <c r="G134" s="110"/>
      <c r="H134" s="50"/>
      <c r="I134" s="111"/>
      <c r="J134" s="106">
        <f t="shared" si="6"/>
        <v>0</v>
      </c>
      <c r="K134" s="1" t="str">
        <f t="shared" si="8"/>
        <v>-</v>
      </c>
      <c r="L134" s="1" t="str">
        <f t="shared" si="7"/>
        <v>-</v>
      </c>
    </row>
    <row r="135" spans="1:12" ht="260.10000000000002" customHeight="1" x14ac:dyDescent="0.25">
      <c r="A135" s="107"/>
      <c r="B135" s="100"/>
      <c r="C135" s="108"/>
      <c r="D135" s="109"/>
      <c r="E135" s="103"/>
      <c r="F135" s="103"/>
      <c r="G135" s="110"/>
      <c r="H135" s="50"/>
      <c r="I135" s="111"/>
      <c r="J135" s="106">
        <f t="shared" si="6"/>
        <v>0</v>
      </c>
      <c r="K135" s="1" t="str">
        <f t="shared" si="8"/>
        <v>-</v>
      </c>
      <c r="L135" s="1" t="str">
        <f t="shared" si="7"/>
        <v>-</v>
      </c>
    </row>
    <row r="136" spans="1:12" ht="260.10000000000002" customHeight="1" x14ac:dyDescent="0.25">
      <c r="A136" s="107"/>
      <c r="B136" s="100"/>
      <c r="C136" s="108"/>
      <c r="D136" s="109"/>
      <c r="E136" s="103"/>
      <c r="F136" s="103"/>
      <c r="G136" s="110"/>
      <c r="H136" s="50"/>
      <c r="I136" s="111"/>
      <c r="J136" s="106">
        <f t="shared" si="6"/>
        <v>0</v>
      </c>
      <c r="K136" s="1" t="str">
        <f t="shared" si="8"/>
        <v>-</v>
      </c>
      <c r="L136" s="1" t="str">
        <f t="shared" si="7"/>
        <v>-</v>
      </c>
    </row>
    <row r="137" spans="1:12" ht="260.10000000000002" customHeight="1" x14ac:dyDescent="0.25">
      <c r="A137" s="107"/>
      <c r="B137" s="100"/>
      <c r="C137" s="108"/>
      <c r="D137" s="109"/>
      <c r="E137" s="103"/>
      <c r="F137" s="103"/>
      <c r="G137" s="110"/>
      <c r="H137" s="50"/>
      <c r="I137" s="111"/>
      <c r="J137" s="106">
        <f t="shared" si="6"/>
        <v>0</v>
      </c>
      <c r="K137" s="1" t="str">
        <f t="shared" si="8"/>
        <v>-</v>
      </c>
      <c r="L137" s="1" t="str">
        <f t="shared" si="7"/>
        <v>-</v>
      </c>
    </row>
    <row r="138" spans="1:12" ht="260.10000000000002" customHeight="1" x14ac:dyDescent="0.25">
      <c r="A138" s="107"/>
      <c r="B138" s="100"/>
      <c r="C138" s="108"/>
      <c r="D138" s="109"/>
      <c r="E138" s="103"/>
      <c r="F138" s="103"/>
      <c r="G138" s="110"/>
      <c r="H138" s="50"/>
      <c r="I138" s="111"/>
      <c r="J138" s="106">
        <f t="shared" si="6"/>
        <v>0</v>
      </c>
      <c r="K138" s="1" t="str">
        <f t="shared" si="8"/>
        <v>-</v>
      </c>
      <c r="L138" s="1" t="str">
        <f t="shared" si="7"/>
        <v>-</v>
      </c>
    </row>
    <row r="139" spans="1:12" ht="260.10000000000002" customHeight="1" x14ac:dyDescent="0.25">
      <c r="A139" s="107"/>
      <c r="B139" s="100"/>
      <c r="C139" s="108"/>
      <c r="D139" s="109"/>
      <c r="E139" s="103"/>
      <c r="F139" s="103"/>
      <c r="G139" s="110"/>
      <c r="H139" s="50"/>
      <c r="I139" s="111"/>
      <c r="J139" s="106">
        <f t="shared" si="6"/>
        <v>0</v>
      </c>
      <c r="K139" s="1" t="str">
        <f t="shared" si="8"/>
        <v>-</v>
      </c>
      <c r="L139" s="1" t="str">
        <f t="shared" si="7"/>
        <v>-</v>
      </c>
    </row>
    <row r="140" spans="1:12" ht="260.10000000000002" customHeight="1" x14ac:dyDescent="0.25">
      <c r="A140" s="107"/>
      <c r="B140" s="100"/>
      <c r="C140" s="108"/>
      <c r="D140" s="109"/>
      <c r="E140" s="103"/>
      <c r="F140" s="103"/>
      <c r="G140" s="110"/>
      <c r="H140" s="50"/>
      <c r="I140" s="111"/>
      <c r="J140" s="106">
        <f t="shared" si="6"/>
        <v>0</v>
      </c>
      <c r="K140" s="1" t="str">
        <f t="shared" si="8"/>
        <v>-</v>
      </c>
      <c r="L140" s="1" t="str">
        <f t="shared" si="7"/>
        <v>-</v>
      </c>
    </row>
    <row r="141" spans="1:12" ht="260.10000000000002" customHeight="1" x14ac:dyDescent="0.25">
      <c r="A141" s="107"/>
      <c r="B141" s="100"/>
      <c r="C141" s="108"/>
      <c r="D141" s="109"/>
      <c r="E141" s="103"/>
      <c r="F141" s="103"/>
      <c r="G141" s="110"/>
      <c r="H141" s="50"/>
      <c r="I141" s="111"/>
      <c r="J141" s="106">
        <f t="shared" si="6"/>
        <v>0</v>
      </c>
      <c r="K141" s="1" t="str">
        <f t="shared" si="8"/>
        <v>-</v>
      </c>
      <c r="L141" s="1" t="str">
        <f t="shared" si="7"/>
        <v>-</v>
      </c>
    </row>
    <row r="142" spans="1:12" ht="260.10000000000002" customHeight="1" x14ac:dyDescent="0.25">
      <c r="A142" s="107"/>
      <c r="B142" s="100"/>
      <c r="C142" s="108"/>
      <c r="D142" s="109"/>
      <c r="E142" s="103"/>
      <c r="F142" s="103"/>
      <c r="G142" s="110"/>
      <c r="H142" s="50"/>
      <c r="I142" s="111"/>
      <c r="J142" s="106">
        <f t="shared" si="6"/>
        <v>0</v>
      </c>
      <c r="K142" s="1" t="str">
        <f t="shared" si="8"/>
        <v>-</v>
      </c>
      <c r="L142" s="1" t="str">
        <f t="shared" si="7"/>
        <v>-</v>
      </c>
    </row>
    <row r="143" spans="1:12" ht="260.10000000000002" customHeight="1" x14ac:dyDescent="0.25">
      <c r="A143" s="107"/>
      <c r="B143" s="100"/>
      <c r="C143" s="108"/>
      <c r="D143" s="109"/>
      <c r="E143" s="103"/>
      <c r="F143" s="103"/>
      <c r="G143" s="110"/>
      <c r="H143" s="50"/>
      <c r="I143" s="111"/>
      <c r="J143" s="106">
        <f t="shared" si="6"/>
        <v>0</v>
      </c>
      <c r="K143" s="1" t="str">
        <f t="shared" si="8"/>
        <v>-</v>
      </c>
      <c r="L143" s="1" t="str">
        <f t="shared" si="7"/>
        <v>-</v>
      </c>
    </row>
    <row r="144" spans="1:12" ht="260.10000000000002" customHeight="1" x14ac:dyDescent="0.25">
      <c r="A144" s="107"/>
      <c r="B144" s="100"/>
      <c r="C144" s="108"/>
      <c r="D144" s="109"/>
      <c r="E144" s="103"/>
      <c r="F144" s="103"/>
      <c r="G144" s="110"/>
      <c r="H144" s="50"/>
      <c r="I144" s="111"/>
      <c r="J144" s="106">
        <f t="shared" si="6"/>
        <v>0</v>
      </c>
      <c r="K144" s="1" t="str">
        <f t="shared" si="8"/>
        <v>-</v>
      </c>
      <c r="L144" s="1" t="str">
        <f t="shared" si="7"/>
        <v>-</v>
      </c>
    </row>
    <row r="145" spans="1:12" ht="260.10000000000002" customHeight="1" x14ac:dyDescent="0.25">
      <c r="A145" s="107"/>
      <c r="B145" s="100"/>
      <c r="C145" s="108"/>
      <c r="D145" s="109"/>
      <c r="E145" s="103"/>
      <c r="F145" s="103"/>
      <c r="G145" s="110"/>
      <c r="H145" s="50"/>
      <c r="I145" s="111"/>
      <c r="J145" s="106">
        <f t="shared" si="6"/>
        <v>0</v>
      </c>
      <c r="K145" s="1" t="str">
        <f t="shared" si="8"/>
        <v>-</v>
      </c>
      <c r="L145" s="1" t="str">
        <f t="shared" si="7"/>
        <v>-</v>
      </c>
    </row>
    <row r="146" spans="1:12" ht="260.10000000000002" customHeight="1" x14ac:dyDescent="0.25">
      <c r="A146" s="107"/>
      <c r="B146" s="100"/>
      <c r="C146" s="108"/>
      <c r="D146" s="109"/>
      <c r="E146" s="103"/>
      <c r="F146" s="103"/>
      <c r="G146" s="110"/>
      <c r="H146" s="50"/>
      <c r="I146" s="111"/>
      <c r="J146" s="106">
        <f t="shared" si="6"/>
        <v>0</v>
      </c>
      <c r="K146" s="1" t="str">
        <f t="shared" si="8"/>
        <v>-</v>
      </c>
      <c r="L146" s="1" t="str">
        <f t="shared" si="7"/>
        <v>-</v>
      </c>
    </row>
    <row r="147" spans="1:12" ht="260.10000000000002" customHeight="1" x14ac:dyDescent="0.25">
      <c r="A147" s="107"/>
      <c r="B147" s="100"/>
      <c r="C147" s="108"/>
      <c r="D147" s="109"/>
      <c r="E147" s="103"/>
      <c r="F147" s="103"/>
      <c r="G147" s="110"/>
      <c r="H147" s="50"/>
      <c r="I147" s="111"/>
      <c r="J147" s="106">
        <f t="shared" si="6"/>
        <v>0</v>
      </c>
      <c r="K147" s="1" t="str">
        <f t="shared" si="8"/>
        <v>-</v>
      </c>
      <c r="L147" s="1" t="str">
        <f t="shared" si="7"/>
        <v>-</v>
      </c>
    </row>
    <row r="148" spans="1:12" ht="260.10000000000002" customHeight="1" x14ac:dyDescent="0.25">
      <c r="A148" s="107"/>
      <c r="B148" s="100"/>
      <c r="C148" s="108"/>
      <c r="D148" s="109"/>
      <c r="E148" s="103"/>
      <c r="F148" s="103"/>
      <c r="G148" s="110"/>
      <c r="H148" s="50"/>
      <c r="I148" s="111"/>
      <c r="J148" s="106">
        <f t="shared" si="6"/>
        <v>0</v>
      </c>
      <c r="K148" s="1" t="str">
        <f t="shared" si="8"/>
        <v>-</v>
      </c>
      <c r="L148" s="1" t="str">
        <f t="shared" si="7"/>
        <v>-</v>
      </c>
    </row>
    <row r="149" spans="1:12" ht="260.10000000000002" customHeight="1" x14ac:dyDescent="0.25">
      <c r="A149" s="107"/>
      <c r="B149" s="100"/>
      <c r="C149" s="108"/>
      <c r="D149" s="109"/>
      <c r="E149" s="103"/>
      <c r="F149" s="103"/>
      <c r="G149" s="110"/>
      <c r="H149" s="50"/>
      <c r="I149" s="111"/>
      <c r="J149" s="106">
        <f t="shared" si="6"/>
        <v>0</v>
      </c>
      <c r="K149" s="1" t="str">
        <f t="shared" si="8"/>
        <v>-</v>
      </c>
      <c r="L149" s="1" t="str">
        <f t="shared" si="7"/>
        <v>-</v>
      </c>
    </row>
    <row r="150" spans="1:12" ht="260.10000000000002" customHeight="1" x14ac:dyDescent="0.25">
      <c r="A150" s="107"/>
      <c r="B150" s="100"/>
      <c r="C150" s="108"/>
      <c r="D150" s="109"/>
      <c r="E150" s="103"/>
      <c r="F150" s="103"/>
      <c r="G150" s="110"/>
      <c r="H150" s="50"/>
      <c r="I150" s="111"/>
      <c r="J150" s="106">
        <f t="shared" si="6"/>
        <v>0</v>
      </c>
      <c r="K150" s="1" t="str">
        <f t="shared" si="8"/>
        <v>-</v>
      </c>
      <c r="L150" s="1" t="str">
        <f t="shared" si="7"/>
        <v>-</v>
      </c>
    </row>
    <row r="151" spans="1:12" ht="260.10000000000002" customHeight="1" x14ac:dyDescent="0.25">
      <c r="A151" s="107"/>
      <c r="B151" s="100"/>
      <c r="C151" s="108"/>
      <c r="D151" s="109"/>
      <c r="E151" s="103"/>
      <c r="F151" s="103"/>
      <c r="G151" s="110"/>
      <c r="H151" s="50"/>
      <c r="I151" s="111"/>
      <c r="J151" s="106">
        <f t="shared" si="6"/>
        <v>0</v>
      </c>
      <c r="K151" s="1" t="str">
        <f t="shared" si="8"/>
        <v>-</v>
      </c>
      <c r="L151" s="1" t="str">
        <f t="shared" si="7"/>
        <v>-</v>
      </c>
    </row>
    <row r="152" spans="1:12" ht="260.10000000000002" customHeight="1" x14ac:dyDescent="0.25">
      <c r="A152" s="107"/>
      <c r="B152" s="100"/>
      <c r="C152" s="108"/>
      <c r="D152" s="109"/>
      <c r="E152" s="103"/>
      <c r="F152" s="103"/>
      <c r="G152" s="110"/>
      <c r="H152" s="50"/>
      <c r="I152" s="111"/>
      <c r="J152" s="106">
        <f t="shared" si="6"/>
        <v>0</v>
      </c>
      <c r="K152" s="1" t="str">
        <f t="shared" si="8"/>
        <v>-</v>
      </c>
      <c r="L152" s="1" t="str">
        <f t="shared" si="7"/>
        <v>-</v>
      </c>
    </row>
    <row r="153" spans="1:12" ht="260.10000000000002" customHeight="1" x14ac:dyDescent="0.25">
      <c r="A153" s="107"/>
      <c r="B153" s="100"/>
      <c r="C153" s="108"/>
      <c r="D153" s="109"/>
      <c r="E153" s="103"/>
      <c r="F153" s="103"/>
      <c r="G153" s="110"/>
      <c r="H153" s="50"/>
      <c r="I153" s="111"/>
      <c r="J153" s="106">
        <f t="shared" si="6"/>
        <v>0</v>
      </c>
      <c r="K153" s="1" t="str">
        <f t="shared" si="8"/>
        <v>-</v>
      </c>
      <c r="L153" s="1" t="str">
        <f t="shared" si="7"/>
        <v>-</v>
      </c>
    </row>
    <row r="154" spans="1:12" ht="260.10000000000002" customHeight="1" x14ac:dyDescent="0.25">
      <c r="A154" s="107"/>
      <c r="B154" s="100"/>
      <c r="C154" s="108"/>
      <c r="D154" s="109"/>
      <c r="E154" s="103"/>
      <c r="F154" s="103"/>
      <c r="G154" s="110"/>
      <c r="H154" s="50"/>
      <c r="I154" s="111"/>
      <c r="J154" s="106">
        <f t="shared" si="6"/>
        <v>0</v>
      </c>
      <c r="K154" s="1" t="str">
        <f t="shared" si="8"/>
        <v>-</v>
      </c>
      <c r="L154" s="1" t="str">
        <f t="shared" si="7"/>
        <v>-</v>
      </c>
    </row>
    <row r="155" spans="1:12" ht="260.10000000000002" customHeight="1" x14ac:dyDescent="0.25">
      <c r="A155" s="107"/>
      <c r="B155" s="100"/>
      <c r="C155" s="108"/>
      <c r="D155" s="109"/>
      <c r="E155" s="103"/>
      <c r="F155" s="103"/>
      <c r="G155" s="110"/>
      <c r="H155" s="50"/>
      <c r="I155" s="111"/>
      <c r="J155" s="106">
        <f t="shared" si="6"/>
        <v>0</v>
      </c>
      <c r="K155" s="1" t="str">
        <f t="shared" si="8"/>
        <v>-</v>
      </c>
      <c r="L155" s="1" t="str">
        <f t="shared" si="7"/>
        <v>-</v>
      </c>
    </row>
    <row r="156" spans="1:12" ht="260.10000000000002" customHeight="1" x14ac:dyDescent="0.25">
      <c r="A156" s="107"/>
      <c r="B156" s="100"/>
      <c r="C156" s="108"/>
      <c r="D156" s="109"/>
      <c r="E156" s="103"/>
      <c r="F156" s="103"/>
      <c r="G156" s="110"/>
      <c r="H156" s="50"/>
      <c r="I156" s="111"/>
      <c r="J156" s="106">
        <f t="shared" si="6"/>
        <v>0</v>
      </c>
      <c r="K156" s="1" t="str">
        <f t="shared" si="8"/>
        <v>-</v>
      </c>
      <c r="L156" s="1" t="str">
        <f t="shared" si="7"/>
        <v>-</v>
      </c>
    </row>
    <row r="157" spans="1:12" ht="260.10000000000002" customHeight="1" x14ac:dyDescent="0.25">
      <c r="A157" s="107"/>
      <c r="B157" s="100"/>
      <c r="C157" s="108"/>
      <c r="D157" s="109"/>
      <c r="E157" s="103"/>
      <c r="F157" s="103"/>
      <c r="G157" s="110"/>
      <c r="H157" s="50"/>
      <c r="I157" s="111"/>
      <c r="J157" s="106">
        <f t="shared" si="6"/>
        <v>0</v>
      </c>
      <c r="K157" s="1" t="str">
        <f t="shared" si="8"/>
        <v>-</v>
      </c>
      <c r="L157" s="1" t="str">
        <f t="shared" si="7"/>
        <v>-</v>
      </c>
    </row>
    <row r="158" spans="1:12" ht="260.10000000000002" customHeight="1" x14ac:dyDescent="0.25">
      <c r="A158" s="107"/>
      <c r="B158" s="100"/>
      <c r="C158" s="108"/>
      <c r="D158" s="109"/>
      <c r="E158" s="103"/>
      <c r="F158" s="103"/>
      <c r="G158" s="110"/>
      <c r="H158" s="50"/>
      <c r="I158" s="111"/>
      <c r="J158" s="106">
        <f t="shared" si="6"/>
        <v>0</v>
      </c>
      <c r="K158" s="1" t="str">
        <f t="shared" si="8"/>
        <v>-</v>
      </c>
      <c r="L158" s="1" t="str">
        <f t="shared" si="7"/>
        <v>-</v>
      </c>
    </row>
    <row r="159" spans="1:12" ht="260.10000000000002" customHeight="1" x14ac:dyDescent="0.25">
      <c r="A159" s="107"/>
      <c r="B159" s="100"/>
      <c r="C159" s="108"/>
      <c r="D159" s="109"/>
      <c r="E159" s="103"/>
      <c r="F159" s="103"/>
      <c r="G159" s="110"/>
      <c r="H159" s="50"/>
      <c r="I159" s="111"/>
      <c r="J159" s="106">
        <f t="shared" si="6"/>
        <v>0</v>
      </c>
      <c r="K159" s="1" t="str">
        <f t="shared" si="8"/>
        <v>-</v>
      </c>
      <c r="L159" s="1" t="str">
        <f t="shared" si="7"/>
        <v>-</v>
      </c>
    </row>
    <row r="160" spans="1:12" ht="260.10000000000002" customHeight="1" x14ac:dyDescent="0.25">
      <c r="A160" s="107"/>
      <c r="B160" s="100"/>
      <c r="C160" s="108"/>
      <c r="D160" s="109"/>
      <c r="E160" s="103"/>
      <c r="F160" s="103"/>
      <c r="G160" s="110"/>
      <c r="H160" s="50"/>
      <c r="I160" s="111"/>
      <c r="J160" s="106">
        <f t="shared" si="6"/>
        <v>0</v>
      </c>
      <c r="K160" s="1" t="str">
        <f t="shared" si="8"/>
        <v>-</v>
      </c>
      <c r="L160" s="1" t="str">
        <f t="shared" si="7"/>
        <v>-</v>
      </c>
    </row>
    <row r="161" spans="1:12" ht="260.10000000000002" customHeight="1" x14ac:dyDescent="0.25">
      <c r="A161" s="107"/>
      <c r="B161" s="100"/>
      <c r="C161" s="108"/>
      <c r="D161" s="109"/>
      <c r="E161" s="103"/>
      <c r="F161" s="103"/>
      <c r="G161" s="110"/>
      <c r="H161" s="50"/>
      <c r="I161" s="111"/>
      <c r="J161" s="106">
        <f t="shared" si="6"/>
        <v>0</v>
      </c>
      <c r="K161" s="1" t="str">
        <f t="shared" si="8"/>
        <v>-</v>
      </c>
      <c r="L161" s="1" t="str">
        <f t="shared" si="7"/>
        <v>-</v>
      </c>
    </row>
    <row r="162" spans="1:12" ht="260.10000000000002" customHeight="1" x14ac:dyDescent="0.25">
      <c r="A162" s="107"/>
      <c r="B162" s="100"/>
      <c r="C162" s="108"/>
      <c r="D162" s="109"/>
      <c r="E162" s="103"/>
      <c r="F162" s="103"/>
      <c r="G162" s="110"/>
      <c r="H162" s="50"/>
      <c r="I162" s="111"/>
      <c r="J162" s="106">
        <f t="shared" si="6"/>
        <v>0</v>
      </c>
      <c r="K162" s="1" t="str">
        <f t="shared" si="8"/>
        <v>-</v>
      </c>
      <c r="L162" s="1" t="str">
        <f t="shared" si="7"/>
        <v>-</v>
      </c>
    </row>
    <row r="163" spans="1:12" ht="260.10000000000002" customHeight="1" x14ac:dyDescent="0.25">
      <c r="A163" s="107"/>
      <c r="B163" s="100"/>
      <c r="C163" s="108"/>
      <c r="D163" s="109"/>
      <c r="E163" s="103"/>
      <c r="F163" s="103"/>
      <c r="G163" s="110"/>
      <c r="H163" s="50"/>
      <c r="I163" s="111"/>
      <c r="J163" s="106">
        <f t="shared" si="6"/>
        <v>0</v>
      </c>
      <c r="K163" s="1" t="str">
        <f t="shared" si="8"/>
        <v>-</v>
      </c>
      <c r="L163" s="1" t="str">
        <f t="shared" si="7"/>
        <v>-</v>
      </c>
    </row>
    <row r="164" spans="1:12" ht="260.10000000000002" customHeight="1" x14ac:dyDescent="0.25">
      <c r="A164" s="107"/>
      <c r="B164" s="100"/>
      <c r="C164" s="108"/>
      <c r="D164" s="109"/>
      <c r="E164" s="103"/>
      <c r="F164" s="103"/>
      <c r="G164" s="110"/>
      <c r="H164" s="50"/>
      <c r="I164" s="111"/>
      <c r="J164" s="106">
        <f t="shared" si="6"/>
        <v>0</v>
      </c>
      <c r="K164" s="1" t="str">
        <f t="shared" si="8"/>
        <v>-</v>
      </c>
      <c r="L164" s="1" t="str">
        <f t="shared" si="7"/>
        <v>-</v>
      </c>
    </row>
    <row r="165" spans="1:12" ht="260.10000000000002" customHeight="1" x14ac:dyDescent="0.25">
      <c r="A165" s="107"/>
      <c r="B165" s="100"/>
      <c r="C165" s="108"/>
      <c r="D165" s="109"/>
      <c r="E165" s="103"/>
      <c r="F165" s="103"/>
      <c r="G165" s="110"/>
      <c r="H165" s="50"/>
      <c r="I165" s="111"/>
      <c r="J165" s="106">
        <f t="shared" si="6"/>
        <v>0</v>
      </c>
      <c r="K165" s="1" t="str">
        <f t="shared" si="8"/>
        <v>-</v>
      </c>
      <c r="L165" s="1" t="str">
        <f t="shared" si="7"/>
        <v>-</v>
      </c>
    </row>
    <row r="166" spans="1:12" ht="260.10000000000002" customHeight="1" x14ac:dyDescent="0.25">
      <c r="A166" s="107"/>
      <c r="B166" s="100"/>
      <c r="C166" s="108"/>
      <c r="D166" s="109"/>
      <c r="E166" s="103"/>
      <c r="F166" s="103"/>
      <c r="G166" s="110"/>
      <c r="H166" s="50"/>
      <c r="I166" s="111"/>
      <c r="J166" s="106">
        <f t="shared" si="6"/>
        <v>0</v>
      </c>
      <c r="K166" s="1" t="str">
        <f t="shared" si="8"/>
        <v>-</v>
      </c>
      <c r="L166" s="1" t="str">
        <f t="shared" si="7"/>
        <v>-</v>
      </c>
    </row>
    <row r="167" spans="1:12" ht="260.10000000000002" customHeight="1" x14ac:dyDescent="0.25">
      <c r="A167" s="107"/>
      <c r="B167" s="100"/>
      <c r="C167" s="108"/>
      <c r="D167" s="109"/>
      <c r="E167" s="103"/>
      <c r="F167" s="103"/>
      <c r="G167" s="110"/>
      <c r="H167" s="50"/>
      <c r="I167" s="111"/>
      <c r="J167" s="106">
        <f t="shared" si="6"/>
        <v>0</v>
      </c>
      <c r="K167" s="1" t="str">
        <f t="shared" si="8"/>
        <v>-</v>
      </c>
      <c r="L167" s="1" t="str">
        <f t="shared" si="7"/>
        <v>-</v>
      </c>
    </row>
    <row r="168" spans="1:12" ht="260.10000000000002" customHeight="1" x14ac:dyDescent="0.25">
      <c r="A168" s="107"/>
      <c r="B168" s="100"/>
      <c r="C168" s="108"/>
      <c r="D168" s="109"/>
      <c r="E168" s="103"/>
      <c r="F168" s="103"/>
      <c r="G168" s="110"/>
      <c r="H168" s="50"/>
      <c r="I168" s="111"/>
      <c r="J168" s="106">
        <f t="shared" si="6"/>
        <v>0</v>
      </c>
      <c r="K168" s="1" t="str">
        <f t="shared" si="8"/>
        <v>-</v>
      </c>
      <c r="L168" s="1" t="str">
        <f t="shared" si="7"/>
        <v>-</v>
      </c>
    </row>
    <row r="169" spans="1:12" ht="260.10000000000002" customHeight="1" x14ac:dyDescent="0.25">
      <c r="A169" s="107"/>
      <c r="B169" s="100"/>
      <c r="C169" s="108"/>
      <c r="D169" s="109"/>
      <c r="E169" s="103"/>
      <c r="F169" s="103"/>
      <c r="G169" s="110"/>
      <c r="H169" s="50"/>
      <c r="I169" s="111"/>
      <c r="J169" s="106">
        <f t="shared" si="6"/>
        <v>0</v>
      </c>
      <c r="K169" s="1" t="str">
        <f t="shared" si="8"/>
        <v>-</v>
      </c>
      <c r="L169" s="1" t="str">
        <f t="shared" si="7"/>
        <v>-</v>
      </c>
    </row>
    <row r="170" spans="1:12" ht="260.10000000000002" customHeight="1" x14ac:dyDescent="0.25">
      <c r="A170" s="107"/>
      <c r="B170" s="100"/>
      <c r="C170" s="108"/>
      <c r="D170" s="109"/>
      <c r="E170" s="103"/>
      <c r="F170" s="103"/>
      <c r="G170" s="110"/>
      <c r="H170" s="50"/>
      <c r="I170" s="111"/>
      <c r="J170" s="106">
        <f t="shared" si="6"/>
        <v>0</v>
      </c>
      <c r="K170" s="1" t="str">
        <f t="shared" si="8"/>
        <v>-</v>
      </c>
      <c r="L170" s="1" t="str">
        <f t="shared" si="7"/>
        <v>-</v>
      </c>
    </row>
    <row r="171" spans="1:12" ht="260.10000000000002" customHeight="1" x14ac:dyDescent="0.25">
      <c r="A171" s="107"/>
      <c r="B171" s="100"/>
      <c r="C171" s="108"/>
      <c r="D171" s="109"/>
      <c r="E171" s="103"/>
      <c r="F171" s="103"/>
      <c r="G171" s="110"/>
      <c r="H171" s="50"/>
      <c r="I171" s="111"/>
      <c r="J171" s="106">
        <f t="shared" si="6"/>
        <v>0</v>
      </c>
      <c r="K171" s="1" t="str">
        <f t="shared" si="8"/>
        <v>-</v>
      </c>
      <c r="L171" s="1" t="str">
        <f t="shared" si="7"/>
        <v>-</v>
      </c>
    </row>
    <row r="172" spans="1:12" ht="260.10000000000002" customHeight="1" x14ac:dyDescent="0.25">
      <c r="A172" s="107"/>
      <c r="B172" s="100"/>
      <c r="C172" s="108"/>
      <c r="D172" s="109"/>
      <c r="E172" s="103"/>
      <c r="F172" s="103"/>
      <c r="G172" s="110"/>
      <c r="H172" s="50"/>
      <c r="I172" s="111"/>
      <c r="J172" s="106">
        <f t="shared" si="6"/>
        <v>0</v>
      </c>
      <c r="K172" s="1" t="str">
        <f t="shared" si="8"/>
        <v>-</v>
      </c>
      <c r="L172" s="1" t="str">
        <f t="shared" si="7"/>
        <v>-</v>
      </c>
    </row>
    <row r="173" spans="1:12" ht="260.10000000000002" customHeight="1" x14ac:dyDescent="0.25">
      <c r="A173" s="107"/>
      <c r="B173" s="100"/>
      <c r="C173" s="108"/>
      <c r="D173" s="109"/>
      <c r="E173" s="103"/>
      <c r="F173" s="103"/>
      <c r="G173" s="110"/>
      <c r="H173" s="50"/>
      <c r="I173" s="111"/>
      <c r="J173" s="106">
        <f t="shared" si="6"/>
        <v>0</v>
      </c>
      <c r="K173" s="1" t="str">
        <f t="shared" si="8"/>
        <v>-</v>
      </c>
      <c r="L173" s="1" t="str">
        <f t="shared" si="7"/>
        <v>-</v>
      </c>
    </row>
    <row r="174" spans="1:12" ht="260.10000000000002" customHeight="1" x14ac:dyDescent="0.25">
      <c r="A174" s="107"/>
      <c r="B174" s="100"/>
      <c r="C174" s="108"/>
      <c r="D174" s="109"/>
      <c r="E174" s="103"/>
      <c r="F174" s="103"/>
      <c r="G174" s="110"/>
      <c r="H174" s="50"/>
      <c r="I174" s="111"/>
      <c r="J174" s="106">
        <f t="shared" si="6"/>
        <v>0</v>
      </c>
      <c r="K174" s="1" t="str">
        <f t="shared" si="8"/>
        <v>-</v>
      </c>
      <c r="L174" s="1" t="str">
        <f t="shared" si="7"/>
        <v>-</v>
      </c>
    </row>
    <row r="175" spans="1:12" ht="260.10000000000002" customHeight="1" x14ac:dyDescent="0.25">
      <c r="A175" s="107"/>
      <c r="B175" s="100"/>
      <c r="C175" s="108"/>
      <c r="D175" s="109"/>
      <c r="E175" s="103"/>
      <c r="F175" s="103"/>
      <c r="G175" s="110"/>
      <c r="H175" s="50"/>
      <c r="I175" s="111"/>
      <c r="J175" s="106">
        <f t="shared" si="6"/>
        <v>0</v>
      </c>
      <c r="K175" s="1" t="str">
        <f t="shared" si="8"/>
        <v>-</v>
      </c>
      <c r="L175" s="1" t="str">
        <f t="shared" si="7"/>
        <v>-</v>
      </c>
    </row>
    <row r="176" spans="1:12" ht="260.10000000000002" customHeight="1" x14ac:dyDescent="0.25">
      <c r="A176" s="107"/>
      <c r="B176" s="100"/>
      <c r="C176" s="108"/>
      <c r="D176" s="109"/>
      <c r="E176" s="103"/>
      <c r="F176" s="103"/>
      <c r="G176" s="110"/>
      <c r="H176" s="50"/>
      <c r="I176" s="111"/>
      <c r="J176" s="106">
        <f t="shared" si="6"/>
        <v>0</v>
      </c>
      <c r="K176" s="1" t="str">
        <f t="shared" si="8"/>
        <v>-</v>
      </c>
      <c r="L176" s="1" t="str">
        <f t="shared" si="7"/>
        <v>-</v>
      </c>
    </row>
    <row r="177" spans="1:12" ht="260.10000000000002" customHeight="1" x14ac:dyDescent="0.25">
      <c r="A177" s="107"/>
      <c r="B177" s="100"/>
      <c r="C177" s="108"/>
      <c r="D177" s="109"/>
      <c r="E177" s="103"/>
      <c r="F177" s="103"/>
      <c r="G177" s="110"/>
      <c r="H177" s="50"/>
      <c r="I177" s="111"/>
      <c r="J177" s="106">
        <f t="shared" si="6"/>
        <v>0</v>
      </c>
      <c r="K177" s="1" t="str">
        <f t="shared" si="8"/>
        <v>-</v>
      </c>
      <c r="L177" s="1" t="str">
        <f t="shared" si="7"/>
        <v>-</v>
      </c>
    </row>
    <row r="178" spans="1:12" ht="260.10000000000002" customHeight="1" x14ac:dyDescent="0.25">
      <c r="A178" s="107"/>
      <c r="B178" s="100"/>
      <c r="C178" s="108"/>
      <c r="D178" s="109"/>
      <c r="E178" s="103"/>
      <c r="F178" s="103"/>
      <c r="G178" s="110"/>
      <c r="H178" s="50"/>
      <c r="I178" s="111"/>
      <c r="J178" s="106">
        <f t="shared" si="6"/>
        <v>0</v>
      </c>
      <c r="K178" s="1" t="str">
        <f t="shared" si="8"/>
        <v>-</v>
      </c>
      <c r="L178" s="1" t="str">
        <f t="shared" si="7"/>
        <v>-</v>
      </c>
    </row>
    <row r="179" spans="1:12" ht="260.10000000000002" customHeight="1" x14ac:dyDescent="0.25">
      <c r="A179" s="107"/>
      <c r="B179" s="100"/>
      <c r="C179" s="108"/>
      <c r="D179" s="109"/>
      <c r="E179" s="103"/>
      <c r="F179" s="103"/>
      <c r="G179" s="110"/>
      <c r="H179" s="50"/>
      <c r="I179" s="111"/>
      <c r="J179" s="106">
        <f t="shared" si="6"/>
        <v>0</v>
      </c>
      <c r="K179" s="1" t="str">
        <f t="shared" si="8"/>
        <v>-</v>
      </c>
      <c r="L179" s="1" t="str">
        <f t="shared" si="7"/>
        <v>-</v>
      </c>
    </row>
    <row r="180" spans="1:12" ht="260.10000000000002" customHeight="1" x14ac:dyDescent="0.25">
      <c r="A180" s="107"/>
      <c r="B180" s="100"/>
      <c r="C180" s="108"/>
      <c r="D180" s="109"/>
      <c r="E180" s="103"/>
      <c r="F180" s="103"/>
      <c r="G180" s="110"/>
      <c r="H180" s="50"/>
      <c r="I180" s="111"/>
      <c r="J180" s="106">
        <f t="shared" si="6"/>
        <v>0</v>
      </c>
      <c r="K180" s="1" t="str">
        <f t="shared" si="8"/>
        <v>-</v>
      </c>
      <c r="L180" s="1" t="str">
        <f t="shared" si="7"/>
        <v>-</v>
      </c>
    </row>
    <row r="181" spans="1:12" ht="260.10000000000002" customHeight="1" x14ac:dyDescent="0.25">
      <c r="A181" s="107"/>
      <c r="B181" s="100"/>
      <c r="C181" s="108"/>
      <c r="D181" s="109"/>
      <c r="E181" s="103"/>
      <c r="F181" s="103"/>
      <c r="G181" s="110"/>
      <c r="H181" s="50"/>
      <c r="I181" s="111"/>
      <c r="J181" s="106">
        <f t="shared" si="6"/>
        <v>0</v>
      </c>
      <c r="K181" s="1" t="str">
        <f t="shared" si="8"/>
        <v>-</v>
      </c>
      <c r="L181" s="1" t="str">
        <f t="shared" si="7"/>
        <v>-</v>
      </c>
    </row>
    <row r="182" spans="1:12" ht="260.10000000000002" customHeight="1" x14ac:dyDescent="0.25">
      <c r="A182" s="107"/>
      <c r="B182" s="100"/>
      <c r="C182" s="108"/>
      <c r="D182" s="109"/>
      <c r="E182" s="103"/>
      <c r="F182" s="103"/>
      <c r="G182" s="110"/>
      <c r="H182" s="50"/>
      <c r="I182" s="111"/>
      <c r="J182" s="106">
        <f t="shared" si="6"/>
        <v>0</v>
      </c>
      <c r="K182" s="1" t="str">
        <f t="shared" si="8"/>
        <v>-</v>
      </c>
      <c r="L182" s="1" t="str">
        <f t="shared" si="7"/>
        <v>-</v>
      </c>
    </row>
    <row r="183" spans="1:12" ht="260.10000000000002" customHeight="1" x14ac:dyDescent="0.25">
      <c r="A183" s="107"/>
      <c r="B183" s="100"/>
      <c r="C183" s="108"/>
      <c r="D183" s="109"/>
      <c r="E183" s="103"/>
      <c r="F183" s="103"/>
      <c r="G183" s="110"/>
      <c r="H183" s="50"/>
      <c r="I183" s="111"/>
      <c r="J183" s="106">
        <f t="shared" si="6"/>
        <v>0</v>
      </c>
      <c r="K183" s="1" t="str">
        <f t="shared" si="8"/>
        <v>-</v>
      </c>
      <c r="L183" s="1" t="str">
        <f t="shared" si="7"/>
        <v>-</v>
      </c>
    </row>
    <row r="184" spans="1:12" ht="260.10000000000002" customHeight="1" x14ac:dyDescent="0.25">
      <c r="A184" s="107"/>
      <c r="B184" s="100"/>
      <c r="C184" s="108"/>
      <c r="D184" s="109"/>
      <c r="E184" s="103"/>
      <c r="F184" s="103"/>
      <c r="G184" s="110"/>
      <c r="H184" s="50"/>
      <c r="I184" s="111"/>
      <c r="J184" s="106">
        <f t="shared" si="6"/>
        <v>0</v>
      </c>
      <c r="K184" s="1" t="str">
        <f t="shared" si="8"/>
        <v>-</v>
      </c>
      <c r="L184" s="1" t="str">
        <f t="shared" si="7"/>
        <v>-</v>
      </c>
    </row>
    <row r="185" spans="1:12" ht="260.10000000000002" customHeight="1" x14ac:dyDescent="0.25">
      <c r="A185" s="107"/>
      <c r="B185" s="100"/>
      <c r="C185" s="108"/>
      <c r="D185" s="109"/>
      <c r="E185" s="103"/>
      <c r="F185" s="103"/>
      <c r="G185" s="110"/>
      <c r="H185" s="50"/>
      <c r="I185" s="111"/>
      <c r="J185" s="106">
        <f t="shared" si="6"/>
        <v>0</v>
      </c>
      <c r="K185" s="1" t="str">
        <f t="shared" si="8"/>
        <v>-</v>
      </c>
      <c r="L185" s="1" t="str">
        <f t="shared" si="7"/>
        <v>-</v>
      </c>
    </row>
    <row r="186" spans="1:12" ht="260.10000000000002" customHeight="1" x14ac:dyDescent="0.25">
      <c r="A186" s="107"/>
      <c r="B186" s="100"/>
      <c r="C186" s="108"/>
      <c r="D186" s="109"/>
      <c r="E186" s="103"/>
      <c r="F186" s="103"/>
      <c r="G186" s="110"/>
      <c r="H186" s="50"/>
      <c r="I186" s="111"/>
      <c r="J186" s="106">
        <f t="shared" si="6"/>
        <v>0</v>
      </c>
      <c r="K186" s="1" t="str">
        <f t="shared" si="8"/>
        <v>-</v>
      </c>
      <c r="L186" s="1" t="str">
        <f t="shared" si="7"/>
        <v>-</v>
      </c>
    </row>
    <row r="187" spans="1:12" ht="260.10000000000002" customHeight="1" x14ac:dyDescent="0.25">
      <c r="A187" s="107"/>
      <c r="B187" s="100"/>
      <c r="C187" s="108"/>
      <c r="D187" s="109"/>
      <c r="E187" s="103"/>
      <c r="F187" s="103"/>
      <c r="G187" s="110"/>
      <c r="H187" s="50"/>
      <c r="I187" s="111"/>
      <c r="J187" s="106">
        <f t="shared" si="6"/>
        <v>0</v>
      </c>
      <c r="K187" s="1" t="str">
        <f t="shared" si="8"/>
        <v>-</v>
      </c>
      <c r="L187" s="1" t="str">
        <f t="shared" si="7"/>
        <v>-</v>
      </c>
    </row>
    <row r="188" spans="1:12" ht="260.10000000000002" customHeight="1" x14ac:dyDescent="0.25">
      <c r="A188" s="107"/>
      <c r="B188" s="100"/>
      <c r="C188" s="108"/>
      <c r="D188" s="109"/>
      <c r="E188" s="103"/>
      <c r="F188" s="103"/>
      <c r="G188" s="110"/>
      <c r="H188" s="50"/>
      <c r="I188" s="111"/>
      <c r="J188" s="106">
        <f t="shared" si="6"/>
        <v>0</v>
      </c>
      <c r="K188" s="1" t="str">
        <f t="shared" si="8"/>
        <v>-</v>
      </c>
      <c r="L188" s="1" t="str">
        <f t="shared" si="7"/>
        <v>-</v>
      </c>
    </row>
    <row r="189" spans="1:12" ht="260.10000000000002" customHeight="1" x14ac:dyDescent="0.25">
      <c r="A189" s="107"/>
      <c r="B189" s="100"/>
      <c r="C189" s="108"/>
      <c r="D189" s="109"/>
      <c r="E189" s="103"/>
      <c r="F189" s="103"/>
      <c r="G189" s="110"/>
      <c r="H189" s="50"/>
      <c r="I189" s="111"/>
      <c r="J189" s="106">
        <f t="shared" si="6"/>
        <v>0</v>
      </c>
      <c r="K189" s="1" t="str">
        <f t="shared" si="8"/>
        <v>-</v>
      </c>
      <c r="L189" s="1" t="str">
        <f t="shared" si="7"/>
        <v>-</v>
      </c>
    </row>
    <row r="190" spans="1:12" ht="260.10000000000002" customHeight="1" x14ac:dyDescent="0.25">
      <c r="A190" s="107"/>
      <c r="B190" s="100"/>
      <c r="C190" s="108"/>
      <c r="D190" s="109"/>
      <c r="E190" s="103"/>
      <c r="F190" s="103"/>
      <c r="G190" s="110"/>
      <c r="H190" s="50"/>
      <c r="I190" s="111"/>
      <c r="J190" s="106">
        <f t="shared" si="6"/>
        <v>0</v>
      </c>
      <c r="K190" s="1" t="str">
        <f t="shared" si="8"/>
        <v>-</v>
      </c>
      <c r="L190" s="1" t="str">
        <f t="shared" si="7"/>
        <v>-</v>
      </c>
    </row>
    <row r="191" spans="1:12" ht="260.10000000000002" customHeight="1" x14ac:dyDescent="0.25">
      <c r="A191" s="107"/>
      <c r="B191" s="100"/>
      <c r="C191" s="108"/>
      <c r="D191" s="109"/>
      <c r="E191" s="103"/>
      <c r="F191" s="103"/>
      <c r="G191" s="110"/>
      <c r="H191" s="50"/>
      <c r="I191" s="111"/>
      <c r="J191" s="106">
        <f t="shared" si="6"/>
        <v>0</v>
      </c>
      <c r="K191" s="1" t="str">
        <f t="shared" si="8"/>
        <v>-</v>
      </c>
      <c r="L191" s="1" t="str">
        <f t="shared" si="7"/>
        <v>-</v>
      </c>
    </row>
    <row r="192" spans="1:12" ht="260.10000000000002" customHeight="1" x14ac:dyDescent="0.25">
      <c r="A192" s="107"/>
      <c r="B192" s="100"/>
      <c r="C192" s="108"/>
      <c r="D192" s="109"/>
      <c r="E192" s="103"/>
      <c r="F192" s="103"/>
      <c r="G192" s="110"/>
      <c r="H192" s="50"/>
      <c r="I192" s="111"/>
      <c r="J192" s="106">
        <f t="shared" si="6"/>
        <v>0</v>
      </c>
      <c r="K192" s="1" t="str">
        <f t="shared" si="8"/>
        <v>-</v>
      </c>
      <c r="L192" s="1" t="str">
        <f t="shared" si="7"/>
        <v>-</v>
      </c>
    </row>
    <row r="193" spans="1:12" ht="260.10000000000002" customHeight="1" x14ac:dyDescent="0.25">
      <c r="A193" s="107"/>
      <c r="B193" s="100"/>
      <c r="C193" s="108"/>
      <c r="D193" s="109"/>
      <c r="E193" s="103"/>
      <c r="F193" s="103"/>
      <c r="G193" s="110"/>
      <c r="H193" s="50"/>
      <c r="I193" s="111"/>
      <c r="J193" s="106">
        <f t="shared" si="6"/>
        <v>0</v>
      </c>
      <c r="K193" s="1" t="str">
        <f t="shared" si="8"/>
        <v>-</v>
      </c>
      <c r="L193" s="1" t="str">
        <f t="shared" si="7"/>
        <v>-</v>
      </c>
    </row>
    <row r="194" spans="1:12" ht="260.10000000000002" customHeight="1" x14ac:dyDescent="0.25">
      <c r="A194" s="107"/>
      <c r="B194" s="100"/>
      <c r="C194" s="108"/>
      <c r="D194" s="109"/>
      <c r="E194" s="103"/>
      <c r="F194" s="103"/>
      <c r="G194" s="110"/>
      <c r="H194" s="50"/>
      <c r="I194" s="111"/>
      <c r="J194" s="106">
        <f t="shared" si="6"/>
        <v>0</v>
      </c>
      <c r="K194" s="1" t="str">
        <f t="shared" si="8"/>
        <v>-</v>
      </c>
      <c r="L194" s="1" t="str">
        <f t="shared" si="7"/>
        <v>-</v>
      </c>
    </row>
    <row r="195" spans="1:12" ht="260.10000000000002" customHeight="1" x14ac:dyDescent="0.25">
      <c r="A195" s="107"/>
      <c r="B195" s="100"/>
      <c r="C195" s="108"/>
      <c r="D195" s="109"/>
      <c r="E195" s="103"/>
      <c r="F195" s="103"/>
      <c r="G195" s="110"/>
      <c r="H195" s="50"/>
      <c r="I195" s="111"/>
      <c r="J195" s="106">
        <f t="shared" ref="J195:J201" si="9">IF(B195="",0,IF(C195="",0,IF(C195="Staff Costs", G195*H195*I195,IF(C195="Travel and Accommodation",G195*H195*I195,G195*I195))))</f>
        <v>0</v>
      </c>
      <c r="K195" s="1" t="str">
        <f t="shared" si="8"/>
        <v>-</v>
      </c>
      <c r="L195" s="1" t="str">
        <f t="shared" si="7"/>
        <v>-</v>
      </c>
    </row>
    <row r="196" spans="1:12" ht="260.10000000000002" customHeight="1" x14ac:dyDescent="0.25">
      <c r="A196" s="107"/>
      <c r="B196" s="100"/>
      <c r="C196" s="108"/>
      <c r="D196" s="109"/>
      <c r="E196" s="103"/>
      <c r="F196" s="103"/>
      <c r="G196" s="110"/>
      <c r="H196" s="50"/>
      <c r="I196" s="111"/>
      <c r="J196" s="106">
        <f t="shared" si="9"/>
        <v>0</v>
      </c>
      <c r="K196" s="1" t="str">
        <f t="shared" si="8"/>
        <v>-</v>
      </c>
      <c r="L196" s="1" t="str">
        <f t="shared" ref="L196:L201" si="10">CONCATENATE(A196,"-",D196)</f>
        <v>-</v>
      </c>
    </row>
    <row r="197" spans="1:12" ht="260.10000000000002" customHeight="1" x14ac:dyDescent="0.25">
      <c r="A197" s="107"/>
      <c r="B197" s="100"/>
      <c r="C197" s="108"/>
      <c r="D197" s="109"/>
      <c r="E197" s="103"/>
      <c r="F197" s="103"/>
      <c r="G197" s="110"/>
      <c r="H197" s="50"/>
      <c r="I197" s="111"/>
      <c r="J197" s="106">
        <f t="shared" si="9"/>
        <v>0</v>
      </c>
      <c r="K197" s="1" t="str">
        <f>CONCATENATE(B197,"-",C197)</f>
        <v>-</v>
      </c>
      <c r="L197" s="1" t="str">
        <f t="shared" si="10"/>
        <v>-</v>
      </c>
    </row>
    <row r="198" spans="1:12" ht="260.10000000000002" customHeight="1" x14ac:dyDescent="0.25">
      <c r="A198" s="107"/>
      <c r="B198" s="100"/>
      <c r="C198" s="108"/>
      <c r="D198" s="109"/>
      <c r="E198" s="103"/>
      <c r="F198" s="103"/>
      <c r="G198" s="110"/>
      <c r="H198" s="50"/>
      <c r="I198" s="111"/>
      <c r="J198" s="106">
        <f t="shared" si="9"/>
        <v>0</v>
      </c>
      <c r="K198" s="1" t="str">
        <f>CONCATENATE(B198,"-",C198)</f>
        <v>-</v>
      </c>
      <c r="L198" s="1" t="str">
        <f t="shared" si="10"/>
        <v>-</v>
      </c>
    </row>
    <row r="199" spans="1:12" ht="260.10000000000002" customHeight="1" x14ac:dyDescent="0.25">
      <c r="A199" s="107"/>
      <c r="B199" s="100"/>
      <c r="C199" s="108"/>
      <c r="D199" s="109"/>
      <c r="E199" s="103"/>
      <c r="F199" s="103"/>
      <c r="G199" s="110"/>
      <c r="H199" s="50"/>
      <c r="I199" s="111"/>
      <c r="J199" s="106">
        <f t="shared" si="9"/>
        <v>0</v>
      </c>
      <c r="K199" s="1" t="str">
        <f>CONCATENATE(B199,"-",C199)</f>
        <v>-</v>
      </c>
      <c r="L199" s="1" t="str">
        <f t="shared" si="10"/>
        <v>-</v>
      </c>
    </row>
    <row r="200" spans="1:12" ht="260.10000000000002" customHeight="1" x14ac:dyDescent="0.25">
      <c r="A200" s="107"/>
      <c r="B200" s="100"/>
      <c r="C200" s="108"/>
      <c r="D200" s="109"/>
      <c r="E200" s="103"/>
      <c r="F200" s="103"/>
      <c r="G200" s="110"/>
      <c r="H200" s="50"/>
      <c r="I200" s="111"/>
      <c r="J200" s="106">
        <f t="shared" si="9"/>
        <v>0</v>
      </c>
      <c r="K200" s="1" t="str">
        <f>CONCATENATE(B200,"-",C200)</f>
        <v>-</v>
      </c>
      <c r="L200" s="1" t="str">
        <f t="shared" si="10"/>
        <v>-</v>
      </c>
    </row>
    <row r="201" spans="1:12" ht="260.10000000000002" customHeight="1" x14ac:dyDescent="0.25">
      <c r="A201" s="107"/>
      <c r="B201" s="100"/>
      <c r="C201" s="108"/>
      <c r="D201" s="117"/>
      <c r="E201" s="103"/>
      <c r="F201" s="103"/>
      <c r="G201" s="110"/>
      <c r="H201" s="50"/>
      <c r="I201" s="111"/>
      <c r="J201" s="106">
        <f t="shared" si="9"/>
        <v>0</v>
      </c>
      <c r="K201" s="1" t="str">
        <f>CONCATENATE(B201,"-",C201)</f>
        <v>-</v>
      </c>
      <c r="L201" s="1" t="str">
        <f t="shared" si="10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  <row r="1000" spans="5:6" x14ac:dyDescent="0.25">
      <c r="E1000" s="119"/>
      <c r="F1000" s="119"/>
    </row>
    <row r="1001" spans="5:6" x14ac:dyDescent="0.25">
      <c r="E1001" s="119"/>
      <c r="F1001" s="119"/>
    </row>
    <row r="1002" spans="5:6" x14ac:dyDescent="0.25">
      <c r="E1002" s="119"/>
      <c r="F1002" s="119"/>
    </row>
    <row r="1003" spans="5:6" x14ac:dyDescent="0.25">
      <c r="E1003" s="119"/>
      <c r="F1003" s="119"/>
    </row>
    <row r="1004" spans="5:6" x14ac:dyDescent="0.25">
      <c r="E1004" s="119"/>
      <c r="F1004" s="119"/>
    </row>
    <row r="1005" spans="5:6" x14ac:dyDescent="0.25">
      <c r="E1005" s="119"/>
      <c r="F1005" s="119"/>
    </row>
    <row r="1006" spans="5:6" x14ac:dyDescent="0.25">
      <c r="E1006" s="119"/>
      <c r="F1006" s="119"/>
    </row>
    <row r="1007" spans="5:6" x14ac:dyDescent="0.25">
      <c r="E1007" s="119"/>
      <c r="F1007" s="119"/>
    </row>
    <row r="1008" spans="5:6" x14ac:dyDescent="0.25">
      <c r="E1008" s="119"/>
      <c r="F1008" s="119"/>
    </row>
    <row r="1009" spans="5:6" x14ac:dyDescent="0.25">
      <c r="E1009" s="119"/>
      <c r="F1009" s="119"/>
    </row>
    <row r="1010" spans="5:6" x14ac:dyDescent="0.25">
      <c r="E1010" s="119"/>
      <c r="F1010" s="119"/>
    </row>
    <row r="1011" spans="5:6" x14ac:dyDescent="0.25">
      <c r="E1011" s="119"/>
      <c r="F1011" s="119"/>
    </row>
    <row r="1012" spans="5:6" x14ac:dyDescent="0.25">
      <c r="E1012" s="119"/>
      <c r="F1012" s="119"/>
    </row>
    <row r="1013" spans="5:6" x14ac:dyDescent="0.25">
      <c r="E1013" s="119"/>
      <c r="F1013" s="119"/>
    </row>
    <row r="1014" spans="5:6" x14ac:dyDescent="0.25">
      <c r="E1014" s="119"/>
      <c r="F1014" s="119"/>
    </row>
    <row r="1015" spans="5:6" x14ac:dyDescent="0.25">
      <c r="E1015" s="119"/>
      <c r="F1015" s="119"/>
    </row>
    <row r="1016" spans="5:6" x14ac:dyDescent="0.25">
      <c r="E1016" s="119"/>
      <c r="F1016" s="119"/>
    </row>
    <row r="1017" spans="5:6" x14ac:dyDescent="0.25">
      <c r="E1017" s="119"/>
      <c r="F1017" s="119"/>
    </row>
    <row r="1018" spans="5:6" x14ac:dyDescent="0.25">
      <c r="E1018" s="119"/>
      <c r="F1018" s="119"/>
    </row>
    <row r="1019" spans="5:6" x14ac:dyDescent="0.25">
      <c r="E1019" s="119"/>
      <c r="F1019" s="119"/>
    </row>
    <row r="1020" spans="5:6" x14ac:dyDescent="0.25">
      <c r="E1020" s="119"/>
      <c r="F1020" s="119"/>
    </row>
    <row r="1021" spans="5:6" x14ac:dyDescent="0.25">
      <c r="E1021" s="119"/>
      <c r="F1021" s="119"/>
    </row>
    <row r="1022" spans="5:6" x14ac:dyDescent="0.25">
      <c r="E1022" s="119"/>
      <c r="F1022" s="119"/>
    </row>
    <row r="1023" spans="5:6" x14ac:dyDescent="0.25">
      <c r="E1023" s="119"/>
      <c r="F1023" s="119"/>
    </row>
    <row r="1024" spans="5:6" x14ac:dyDescent="0.25">
      <c r="E1024" s="119"/>
      <c r="F1024" s="119"/>
    </row>
    <row r="1025" spans="5:6" x14ac:dyDescent="0.25">
      <c r="E1025" s="119"/>
      <c r="F1025" s="119"/>
    </row>
    <row r="1026" spans="5:6" x14ac:dyDescent="0.25">
      <c r="E1026" s="119"/>
      <c r="F1026" s="119"/>
    </row>
    <row r="1027" spans="5:6" x14ac:dyDescent="0.25">
      <c r="E1027" s="119"/>
      <c r="F1027" s="119"/>
    </row>
    <row r="1028" spans="5:6" x14ac:dyDescent="0.25">
      <c r="E1028" s="119"/>
      <c r="F1028" s="119"/>
    </row>
    <row r="1029" spans="5:6" x14ac:dyDescent="0.25">
      <c r="E1029" s="119"/>
      <c r="F1029" s="119"/>
    </row>
    <row r="1030" spans="5:6" x14ac:dyDescent="0.25">
      <c r="E1030" s="119"/>
      <c r="F1030" s="119"/>
    </row>
    <row r="1031" spans="5:6" x14ac:dyDescent="0.25">
      <c r="E1031" s="119"/>
      <c r="F1031" s="119"/>
    </row>
    <row r="1032" spans="5:6" x14ac:dyDescent="0.25">
      <c r="E1032" s="119"/>
      <c r="F1032" s="119"/>
    </row>
    <row r="1033" spans="5:6" x14ac:dyDescent="0.25">
      <c r="E1033" s="119"/>
      <c r="F1033" s="119"/>
    </row>
    <row r="1034" spans="5:6" x14ac:dyDescent="0.25">
      <c r="E1034" s="119"/>
      <c r="F1034" s="119"/>
    </row>
    <row r="1035" spans="5:6" x14ac:dyDescent="0.25">
      <c r="E1035" s="119"/>
      <c r="F1035" s="119"/>
    </row>
    <row r="1036" spans="5:6" x14ac:dyDescent="0.25">
      <c r="E1036" s="119"/>
      <c r="F1036" s="119"/>
    </row>
    <row r="1037" spans="5:6" x14ac:dyDescent="0.25">
      <c r="E1037" s="119"/>
      <c r="F1037" s="119"/>
    </row>
    <row r="1038" spans="5:6" x14ac:dyDescent="0.25">
      <c r="E1038" s="119"/>
      <c r="F1038" s="119"/>
    </row>
    <row r="1039" spans="5:6" x14ac:dyDescent="0.25">
      <c r="E1039" s="119"/>
      <c r="F1039" s="119"/>
    </row>
    <row r="1040" spans="5:6" x14ac:dyDescent="0.25">
      <c r="E1040" s="119"/>
      <c r="F1040" s="119"/>
    </row>
    <row r="1041" spans="5:6" x14ac:dyDescent="0.25">
      <c r="E1041" s="119"/>
      <c r="F1041" s="119"/>
    </row>
    <row r="1042" spans="5:6" x14ac:dyDescent="0.25">
      <c r="E1042" s="119"/>
      <c r="F1042" s="119"/>
    </row>
    <row r="1043" spans="5:6" x14ac:dyDescent="0.25">
      <c r="E1043" s="119"/>
      <c r="F1043" s="119"/>
    </row>
    <row r="1044" spans="5:6" x14ac:dyDescent="0.25">
      <c r="E1044" s="119"/>
      <c r="F1044" s="119"/>
    </row>
    <row r="1045" spans="5:6" x14ac:dyDescent="0.25">
      <c r="E1045" s="119"/>
      <c r="F1045" s="119"/>
    </row>
    <row r="1046" spans="5:6" x14ac:dyDescent="0.25">
      <c r="E1046" s="119"/>
      <c r="F1046" s="119"/>
    </row>
    <row r="1047" spans="5:6" x14ac:dyDescent="0.25">
      <c r="E1047" s="119"/>
      <c r="F1047" s="119"/>
    </row>
    <row r="1048" spans="5:6" x14ac:dyDescent="0.25">
      <c r="E1048" s="119"/>
      <c r="F1048" s="119"/>
    </row>
    <row r="1049" spans="5:6" x14ac:dyDescent="0.25">
      <c r="E1049" s="119"/>
      <c r="F1049" s="119"/>
    </row>
    <row r="1050" spans="5:6" x14ac:dyDescent="0.25">
      <c r="E1050" s="119"/>
      <c r="F1050" s="119"/>
    </row>
    <row r="1051" spans="5:6" x14ac:dyDescent="0.25">
      <c r="E1051" s="119"/>
      <c r="F1051" s="119"/>
    </row>
    <row r="1052" spans="5:6" x14ac:dyDescent="0.25">
      <c r="E1052" s="119"/>
      <c r="F1052" s="119"/>
    </row>
    <row r="1053" spans="5:6" x14ac:dyDescent="0.25">
      <c r="E1053" s="119"/>
      <c r="F1053" s="119"/>
    </row>
    <row r="1054" spans="5:6" x14ac:dyDescent="0.25">
      <c r="E1054" s="119"/>
      <c r="F1054" s="119"/>
    </row>
    <row r="1055" spans="5:6" x14ac:dyDescent="0.25">
      <c r="E1055" s="119"/>
      <c r="F1055" s="119"/>
    </row>
    <row r="1056" spans="5:6" x14ac:dyDescent="0.25">
      <c r="E1056" s="119"/>
      <c r="F1056" s="119"/>
    </row>
    <row r="1057" spans="5:6" x14ac:dyDescent="0.25">
      <c r="E1057" s="119"/>
      <c r="F1057" s="119"/>
    </row>
    <row r="1058" spans="5:6" x14ac:dyDescent="0.25">
      <c r="E1058" s="119"/>
      <c r="F1058" s="119"/>
    </row>
    <row r="1059" spans="5:6" x14ac:dyDescent="0.25">
      <c r="E1059" s="119"/>
      <c r="F1059" s="119"/>
    </row>
    <row r="1060" spans="5:6" x14ac:dyDescent="0.25">
      <c r="E1060" s="119"/>
      <c r="F1060" s="119"/>
    </row>
    <row r="1061" spans="5:6" x14ac:dyDescent="0.25">
      <c r="E1061" s="119"/>
      <c r="F1061" s="119"/>
    </row>
    <row r="1062" spans="5:6" x14ac:dyDescent="0.25">
      <c r="E1062" s="119"/>
      <c r="F1062" s="119"/>
    </row>
    <row r="1063" spans="5:6" x14ac:dyDescent="0.25">
      <c r="E1063" s="119"/>
      <c r="F1063" s="119"/>
    </row>
    <row r="1064" spans="5:6" x14ac:dyDescent="0.25">
      <c r="E1064" s="119"/>
      <c r="F1064" s="119"/>
    </row>
    <row r="1065" spans="5:6" x14ac:dyDescent="0.25">
      <c r="E1065" s="119"/>
      <c r="F1065" s="119"/>
    </row>
    <row r="1066" spans="5:6" x14ac:dyDescent="0.25">
      <c r="E1066" s="119"/>
      <c r="F1066" s="119"/>
    </row>
    <row r="1067" spans="5:6" x14ac:dyDescent="0.25">
      <c r="E1067" s="119"/>
      <c r="F1067" s="119"/>
    </row>
    <row r="1068" spans="5:6" x14ac:dyDescent="0.25">
      <c r="E1068" s="119"/>
      <c r="F1068" s="119"/>
    </row>
    <row r="1069" spans="5:6" x14ac:dyDescent="0.25">
      <c r="E1069" s="119"/>
      <c r="F1069" s="119"/>
    </row>
    <row r="1070" spans="5:6" x14ac:dyDescent="0.25">
      <c r="E1070" s="119"/>
      <c r="F1070" s="119"/>
    </row>
    <row r="1071" spans="5:6" x14ac:dyDescent="0.25">
      <c r="E1071" s="119"/>
      <c r="F1071" s="119"/>
    </row>
    <row r="1072" spans="5:6" x14ac:dyDescent="0.25">
      <c r="E1072" s="119"/>
      <c r="F1072" s="119"/>
    </row>
    <row r="1073" spans="5:6" x14ac:dyDescent="0.25">
      <c r="E1073" s="119"/>
      <c r="F1073" s="119"/>
    </row>
    <row r="1074" spans="5:6" x14ac:dyDescent="0.25">
      <c r="E1074" s="119"/>
      <c r="F1074" s="119"/>
    </row>
    <row r="1075" spans="5:6" x14ac:dyDescent="0.25">
      <c r="E1075" s="119"/>
      <c r="F1075" s="119"/>
    </row>
    <row r="1076" spans="5:6" x14ac:dyDescent="0.25">
      <c r="E1076" s="119"/>
      <c r="F1076" s="119"/>
    </row>
    <row r="1077" spans="5:6" x14ac:dyDescent="0.25">
      <c r="E1077" s="119"/>
      <c r="F1077" s="119"/>
    </row>
    <row r="1078" spans="5:6" x14ac:dyDescent="0.25">
      <c r="E1078" s="119"/>
      <c r="F1078" s="119"/>
    </row>
    <row r="1079" spans="5:6" x14ac:dyDescent="0.25">
      <c r="E1079" s="119"/>
      <c r="F1079" s="119"/>
    </row>
    <row r="1080" spans="5:6" x14ac:dyDescent="0.25">
      <c r="E1080" s="119"/>
      <c r="F1080" s="119"/>
    </row>
    <row r="1081" spans="5:6" x14ac:dyDescent="0.25">
      <c r="E1081" s="119"/>
      <c r="F1081" s="119"/>
    </row>
    <row r="1082" spans="5:6" x14ac:dyDescent="0.25">
      <c r="E1082" s="119"/>
      <c r="F1082" s="119"/>
    </row>
    <row r="1083" spans="5:6" x14ac:dyDescent="0.25">
      <c r="E1083" s="119"/>
      <c r="F1083" s="119"/>
    </row>
    <row r="1084" spans="5:6" x14ac:dyDescent="0.25">
      <c r="E1084" s="119"/>
      <c r="F1084" s="119"/>
    </row>
    <row r="1085" spans="5:6" x14ac:dyDescent="0.25">
      <c r="E1085" s="119"/>
      <c r="F1085" s="119"/>
    </row>
    <row r="1086" spans="5:6" x14ac:dyDescent="0.25">
      <c r="E1086" s="119"/>
      <c r="F1086" s="119"/>
    </row>
    <row r="1087" spans="5:6" x14ac:dyDescent="0.25">
      <c r="E1087" s="119"/>
      <c r="F1087" s="119"/>
    </row>
    <row r="1088" spans="5:6" x14ac:dyDescent="0.25">
      <c r="E1088" s="119"/>
      <c r="F1088" s="119"/>
    </row>
    <row r="1089" spans="5:6" x14ac:dyDescent="0.25">
      <c r="E1089" s="119"/>
      <c r="F1089" s="119"/>
    </row>
    <row r="1090" spans="5:6" x14ac:dyDescent="0.25">
      <c r="E1090" s="119"/>
      <c r="F1090" s="119"/>
    </row>
    <row r="1091" spans="5:6" x14ac:dyDescent="0.25">
      <c r="E1091" s="119"/>
      <c r="F1091" s="119"/>
    </row>
    <row r="1092" spans="5:6" x14ac:dyDescent="0.25">
      <c r="E1092" s="119"/>
      <c r="F1092" s="119"/>
    </row>
    <row r="1093" spans="5:6" x14ac:dyDescent="0.25">
      <c r="E1093" s="119"/>
      <c r="F1093" s="119"/>
    </row>
    <row r="1094" spans="5:6" x14ac:dyDescent="0.25">
      <c r="E1094" s="119"/>
      <c r="F1094" s="119"/>
    </row>
    <row r="1095" spans="5:6" x14ac:dyDescent="0.25">
      <c r="E1095" s="119"/>
      <c r="F1095" s="119"/>
    </row>
    <row r="1096" spans="5:6" x14ac:dyDescent="0.25">
      <c r="E1096" s="119"/>
      <c r="F1096" s="119"/>
    </row>
    <row r="1097" spans="5:6" x14ac:dyDescent="0.25">
      <c r="E1097" s="119"/>
      <c r="F1097" s="119"/>
    </row>
    <row r="1098" spans="5:6" x14ac:dyDescent="0.25">
      <c r="E1098" s="119"/>
      <c r="F1098" s="119"/>
    </row>
    <row r="1099" spans="5:6" x14ac:dyDescent="0.25">
      <c r="E1099" s="119"/>
      <c r="F1099" s="119"/>
    </row>
    <row r="1100" spans="5:6" x14ac:dyDescent="0.25">
      <c r="E1100" s="119"/>
      <c r="F1100" s="119"/>
    </row>
    <row r="1101" spans="5:6" x14ac:dyDescent="0.25">
      <c r="E1101" s="119"/>
      <c r="F1101" s="119"/>
    </row>
    <row r="1102" spans="5:6" x14ac:dyDescent="0.25">
      <c r="E1102" s="119"/>
      <c r="F1102" s="119"/>
    </row>
    <row r="1103" spans="5:6" x14ac:dyDescent="0.25">
      <c r="E1103" s="119"/>
      <c r="F1103" s="119"/>
    </row>
    <row r="1104" spans="5:6" x14ac:dyDescent="0.25">
      <c r="E1104" s="119"/>
      <c r="F1104" s="119"/>
    </row>
    <row r="1105" spans="5:6" x14ac:dyDescent="0.25">
      <c r="E1105" s="119"/>
      <c r="F1105" s="119"/>
    </row>
    <row r="1106" spans="5:6" x14ac:dyDescent="0.25">
      <c r="E1106" s="119"/>
      <c r="F1106" s="119"/>
    </row>
    <row r="1107" spans="5:6" x14ac:dyDescent="0.25">
      <c r="E1107" s="119"/>
      <c r="F1107" s="119"/>
    </row>
    <row r="1108" spans="5:6" x14ac:dyDescent="0.25">
      <c r="E1108" s="119"/>
      <c r="F1108" s="119"/>
    </row>
    <row r="1109" spans="5:6" x14ac:dyDescent="0.25">
      <c r="E1109" s="119"/>
      <c r="F1109" s="119"/>
    </row>
    <row r="1110" spans="5:6" x14ac:dyDescent="0.25">
      <c r="E1110" s="119"/>
      <c r="F1110" s="119"/>
    </row>
    <row r="1111" spans="5:6" x14ac:dyDescent="0.25">
      <c r="E1111" s="119"/>
      <c r="F1111" s="119"/>
    </row>
    <row r="1112" spans="5:6" x14ac:dyDescent="0.25">
      <c r="E1112" s="119"/>
      <c r="F1112" s="119"/>
    </row>
    <row r="1113" spans="5:6" x14ac:dyDescent="0.25">
      <c r="E1113" s="119"/>
      <c r="F1113" s="119"/>
    </row>
    <row r="1114" spans="5:6" x14ac:dyDescent="0.25">
      <c r="E1114" s="119"/>
      <c r="F1114" s="119"/>
    </row>
    <row r="1115" spans="5:6" x14ac:dyDescent="0.25">
      <c r="E1115" s="119"/>
      <c r="F1115" s="119"/>
    </row>
    <row r="1116" spans="5:6" x14ac:dyDescent="0.25">
      <c r="E1116" s="119"/>
      <c r="F1116" s="119"/>
    </row>
    <row r="1117" spans="5:6" x14ac:dyDescent="0.25">
      <c r="E1117" s="119"/>
      <c r="F1117" s="119"/>
    </row>
    <row r="1118" spans="5:6" x14ac:dyDescent="0.25">
      <c r="E1118" s="119"/>
      <c r="F1118" s="119"/>
    </row>
    <row r="1119" spans="5:6" x14ac:dyDescent="0.25">
      <c r="E1119" s="119"/>
      <c r="F1119" s="119"/>
    </row>
    <row r="1120" spans="5:6" x14ac:dyDescent="0.25">
      <c r="E1120" s="119"/>
      <c r="F1120" s="119"/>
    </row>
    <row r="1121" spans="5:6" x14ac:dyDescent="0.25">
      <c r="E1121" s="119"/>
      <c r="F1121" s="119"/>
    </row>
    <row r="1122" spans="5:6" x14ac:dyDescent="0.25">
      <c r="E1122" s="119"/>
      <c r="F1122" s="119"/>
    </row>
    <row r="1123" spans="5:6" x14ac:dyDescent="0.25">
      <c r="E1123" s="119"/>
      <c r="F1123" s="119"/>
    </row>
    <row r="1124" spans="5:6" x14ac:dyDescent="0.25">
      <c r="E1124" s="119"/>
      <c r="F1124" s="119"/>
    </row>
    <row r="1125" spans="5:6" x14ac:dyDescent="0.25">
      <c r="E1125" s="119"/>
      <c r="F1125" s="119"/>
    </row>
    <row r="1126" spans="5:6" x14ac:dyDescent="0.25">
      <c r="E1126" s="119"/>
      <c r="F1126" s="119"/>
    </row>
    <row r="1127" spans="5:6" x14ac:dyDescent="0.25">
      <c r="E1127" s="119"/>
      <c r="F1127" s="119"/>
    </row>
    <row r="1128" spans="5:6" x14ac:dyDescent="0.25">
      <c r="E1128" s="119"/>
      <c r="F1128" s="119"/>
    </row>
    <row r="1129" spans="5:6" x14ac:dyDescent="0.25">
      <c r="E1129" s="119"/>
      <c r="F1129" s="119"/>
    </row>
    <row r="1130" spans="5:6" x14ac:dyDescent="0.25">
      <c r="E1130" s="119"/>
      <c r="F1130" s="119"/>
    </row>
    <row r="1131" spans="5:6" x14ac:dyDescent="0.25">
      <c r="E1131" s="119"/>
      <c r="F1131" s="119"/>
    </row>
    <row r="1132" spans="5:6" x14ac:dyDescent="0.25">
      <c r="E1132" s="119"/>
      <c r="F1132" s="119"/>
    </row>
    <row r="1133" spans="5:6" x14ac:dyDescent="0.25">
      <c r="E1133" s="119"/>
      <c r="F1133" s="119"/>
    </row>
    <row r="1134" spans="5:6" x14ac:dyDescent="0.25">
      <c r="E1134" s="119"/>
      <c r="F1134" s="119"/>
    </row>
    <row r="1135" spans="5:6" x14ac:dyDescent="0.25">
      <c r="E1135" s="119"/>
      <c r="F1135" s="119"/>
    </row>
    <row r="1136" spans="5:6" x14ac:dyDescent="0.25">
      <c r="E1136" s="119"/>
      <c r="F1136" s="119"/>
    </row>
    <row r="1137" spans="5:6" x14ac:dyDescent="0.25">
      <c r="E1137" s="119"/>
      <c r="F1137" s="119"/>
    </row>
    <row r="1138" spans="5:6" x14ac:dyDescent="0.25">
      <c r="E1138" s="119"/>
      <c r="F1138" s="119"/>
    </row>
    <row r="1139" spans="5:6" x14ac:dyDescent="0.25">
      <c r="E1139" s="119"/>
      <c r="F1139" s="119"/>
    </row>
    <row r="1140" spans="5:6" x14ac:dyDescent="0.25">
      <c r="E1140" s="119"/>
      <c r="F1140" s="119"/>
    </row>
    <row r="1141" spans="5:6" x14ac:dyDescent="0.25">
      <c r="E1141" s="119"/>
      <c r="F1141" s="119"/>
    </row>
    <row r="1142" spans="5:6" x14ac:dyDescent="0.25">
      <c r="E1142" s="119"/>
      <c r="F1142" s="119"/>
    </row>
    <row r="1143" spans="5:6" x14ac:dyDescent="0.25">
      <c r="E1143" s="119"/>
      <c r="F1143" s="119"/>
    </row>
    <row r="1144" spans="5:6" x14ac:dyDescent="0.25">
      <c r="E1144" s="119"/>
      <c r="F1144" s="119"/>
    </row>
    <row r="1145" spans="5:6" x14ac:dyDescent="0.25">
      <c r="E1145" s="119"/>
      <c r="F1145" s="119"/>
    </row>
    <row r="1146" spans="5:6" x14ac:dyDescent="0.25">
      <c r="E1146" s="119"/>
      <c r="F1146" s="119"/>
    </row>
    <row r="1147" spans="5:6" x14ac:dyDescent="0.25">
      <c r="E1147" s="119"/>
      <c r="F1147" s="119"/>
    </row>
    <row r="1148" spans="5:6" x14ac:dyDescent="0.25">
      <c r="E1148" s="119"/>
      <c r="F1148" s="119"/>
    </row>
    <row r="1149" spans="5:6" x14ac:dyDescent="0.25">
      <c r="E1149" s="119"/>
      <c r="F1149" s="119"/>
    </row>
    <row r="1150" spans="5:6" x14ac:dyDescent="0.25">
      <c r="E1150" s="119"/>
      <c r="F1150" s="119"/>
    </row>
    <row r="1151" spans="5:6" x14ac:dyDescent="0.25">
      <c r="E1151" s="119"/>
      <c r="F1151" s="119"/>
    </row>
    <row r="1152" spans="5:6" x14ac:dyDescent="0.25">
      <c r="E1152" s="119"/>
      <c r="F1152" s="119"/>
    </row>
    <row r="1153" spans="5:6" x14ac:dyDescent="0.25">
      <c r="E1153" s="119"/>
      <c r="F1153" s="119"/>
    </row>
    <row r="1154" spans="5:6" x14ac:dyDescent="0.25">
      <c r="E1154" s="119"/>
      <c r="F1154" s="119"/>
    </row>
    <row r="1155" spans="5:6" x14ac:dyDescent="0.25">
      <c r="E1155" s="119"/>
      <c r="F1155" s="119"/>
    </row>
    <row r="1156" spans="5:6" x14ac:dyDescent="0.25">
      <c r="E1156" s="119"/>
      <c r="F1156" s="119"/>
    </row>
    <row r="1157" spans="5:6" x14ac:dyDescent="0.25">
      <c r="E1157" s="119"/>
      <c r="F1157" s="119"/>
    </row>
    <row r="1158" spans="5:6" x14ac:dyDescent="0.25">
      <c r="E1158" s="119"/>
      <c r="F1158" s="119"/>
    </row>
    <row r="1159" spans="5:6" x14ac:dyDescent="0.25">
      <c r="E1159" s="119"/>
      <c r="F1159" s="119"/>
    </row>
    <row r="1160" spans="5:6" x14ac:dyDescent="0.25">
      <c r="E1160" s="119"/>
      <c r="F1160" s="119"/>
    </row>
    <row r="1161" spans="5:6" x14ac:dyDescent="0.25">
      <c r="E1161" s="119"/>
      <c r="F1161" s="119"/>
    </row>
    <row r="1162" spans="5:6" x14ac:dyDescent="0.25">
      <c r="E1162" s="119"/>
      <c r="F1162" s="119"/>
    </row>
    <row r="1163" spans="5:6" x14ac:dyDescent="0.25">
      <c r="E1163" s="119"/>
      <c r="F1163" s="119"/>
    </row>
    <row r="1164" spans="5:6" x14ac:dyDescent="0.25">
      <c r="E1164" s="119"/>
      <c r="F1164" s="119"/>
    </row>
    <row r="1165" spans="5:6" x14ac:dyDescent="0.25">
      <c r="E1165" s="119"/>
      <c r="F1165" s="119"/>
    </row>
    <row r="1166" spans="5:6" x14ac:dyDescent="0.25">
      <c r="E1166" s="119"/>
      <c r="F1166" s="119"/>
    </row>
    <row r="1167" spans="5:6" x14ac:dyDescent="0.25">
      <c r="E1167" s="119"/>
      <c r="F1167" s="119"/>
    </row>
    <row r="1168" spans="5:6" x14ac:dyDescent="0.25">
      <c r="E1168" s="119"/>
      <c r="F1168" s="119"/>
    </row>
    <row r="1169" spans="5:6" x14ac:dyDescent="0.25">
      <c r="E1169" s="119"/>
      <c r="F1169" s="119"/>
    </row>
    <row r="1170" spans="5:6" x14ac:dyDescent="0.25">
      <c r="E1170" s="119"/>
      <c r="F1170" s="119"/>
    </row>
    <row r="1171" spans="5:6" x14ac:dyDescent="0.25">
      <c r="E1171" s="119"/>
      <c r="F1171" s="119"/>
    </row>
    <row r="1172" spans="5:6" x14ac:dyDescent="0.25">
      <c r="E1172" s="119"/>
      <c r="F1172" s="119"/>
    </row>
    <row r="1173" spans="5:6" x14ac:dyDescent="0.25">
      <c r="E1173" s="119"/>
      <c r="F1173" s="119"/>
    </row>
    <row r="1174" spans="5:6" x14ac:dyDescent="0.25">
      <c r="E1174" s="119"/>
      <c r="F1174" s="119"/>
    </row>
    <row r="1175" spans="5:6" x14ac:dyDescent="0.25">
      <c r="E1175" s="119"/>
      <c r="F1175" s="119"/>
    </row>
    <row r="1176" spans="5:6" x14ac:dyDescent="0.25">
      <c r="E1176" s="119"/>
      <c r="F1176" s="119"/>
    </row>
    <row r="1177" spans="5:6" x14ac:dyDescent="0.25">
      <c r="E1177" s="119"/>
      <c r="F1177" s="119"/>
    </row>
    <row r="1178" spans="5:6" x14ac:dyDescent="0.25">
      <c r="E1178" s="119"/>
      <c r="F1178" s="119"/>
    </row>
    <row r="1179" spans="5:6" x14ac:dyDescent="0.25">
      <c r="E1179" s="119"/>
      <c r="F1179" s="119"/>
    </row>
    <row r="1180" spans="5:6" x14ac:dyDescent="0.25">
      <c r="E1180" s="119"/>
      <c r="F1180" s="119"/>
    </row>
    <row r="1181" spans="5:6" x14ac:dyDescent="0.25">
      <c r="E1181" s="119"/>
      <c r="F1181" s="119"/>
    </row>
    <row r="1182" spans="5:6" x14ac:dyDescent="0.25">
      <c r="E1182" s="119"/>
      <c r="F1182" s="119"/>
    </row>
    <row r="1183" spans="5:6" x14ac:dyDescent="0.25">
      <c r="E1183" s="119"/>
      <c r="F1183" s="119"/>
    </row>
    <row r="1184" spans="5:6" x14ac:dyDescent="0.25">
      <c r="E1184" s="119"/>
      <c r="F1184" s="119"/>
    </row>
    <row r="1185" spans="5:6" x14ac:dyDescent="0.25">
      <c r="E1185" s="119"/>
      <c r="F1185" s="119"/>
    </row>
    <row r="1186" spans="5:6" x14ac:dyDescent="0.25">
      <c r="E1186" s="119"/>
      <c r="F1186" s="119"/>
    </row>
    <row r="1187" spans="5:6" x14ac:dyDescent="0.25">
      <c r="E1187" s="119"/>
      <c r="F1187" s="119"/>
    </row>
    <row r="1188" spans="5:6" x14ac:dyDescent="0.25">
      <c r="E1188" s="119"/>
      <c r="F1188" s="119"/>
    </row>
    <row r="1189" spans="5:6" x14ac:dyDescent="0.25">
      <c r="E1189" s="119"/>
      <c r="F1189" s="119"/>
    </row>
    <row r="1190" spans="5:6" x14ac:dyDescent="0.25">
      <c r="E1190" s="119"/>
      <c r="F1190" s="119"/>
    </row>
    <row r="1191" spans="5:6" x14ac:dyDescent="0.25">
      <c r="E1191" s="119"/>
      <c r="F1191" s="119"/>
    </row>
    <row r="1192" spans="5:6" x14ac:dyDescent="0.25">
      <c r="E1192" s="119"/>
      <c r="F1192" s="119"/>
    </row>
    <row r="1193" spans="5:6" x14ac:dyDescent="0.25">
      <c r="E1193" s="119"/>
      <c r="F1193" s="119"/>
    </row>
    <row r="1194" spans="5:6" x14ac:dyDescent="0.25">
      <c r="E1194" s="119"/>
      <c r="F1194" s="119"/>
    </row>
    <row r="1195" spans="5:6" x14ac:dyDescent="0.25">
      <c r="E1195" s="119"/>
      <c r="F1195" s="119"/>
    </row>
    <row r="1196" spans="5:6" x14ac:dyDescent="0.25">
      <c r="E1196" s="119"/>
      <c r="F1196" s="119"/>
    </row>
    <row r="1197" spans="5:6" x14ac:dyDescent="0.25">
      <c r="E1197" s="119"/>
      <c r="F1197" s="119"/>
    </row>
    <row r="1198" spans="5:6" x14ac:dyDescent="0.25">
      <c r="E1198" s="119"/>
      <c r="F1198" s="119"/>
    </row>
    <row r="1199" spans="5:6" x14ac:dyDescent="0.25">
      <c r="E1199" s="119"/>
      <c r="F1199" s="119"/>
    </row>
    <row r="1200" spans="5:6" x14ac:dyDescent="0.25">
      <c r="E1200" s="119"/>
      <c r="F1200" s="119"/>
    </row>
    <row r="1201" spans="5:6" x14ac:dyDescent="0.25">
      <c r="E1201" s="119"/>
      <c r="F1201" s="119"/>
    </row>
    <row r="1202" spans="5:6" x14ac:dyDescent="0.25">
      <c r="E1202" s="119"/>
      <c r="F1202" s="119"/>
    </row>
    <row r="1203" spans="5:6" x14ac:dyDescent="0.25">
      <c r="E1203" s="119"/>
      <c r="F1203" s="119"/>
    </row>
    <row r="1204" spans="5:6" x14ac:dyDescent="0.25">
      <c r="E1204" s="119"/>
      <c r="F1204" s="119"/>
    </row>
    <row r="1205" spans="5:6" x14ac:dyDescent="0.25">
      <c r="E1205" s="119"/>
      <c r="F1205" s="119"/>
    </row>
    <row r="1206" spans="5:6" x14ac:dyDescent="0.25">
      <c r="E1206" s="119"/>
      <c r="F1206" s="119"/>
    </row>
    <row r="1207" spans="5:6" x14ac:dyDescent="0.25">
      <c r="E1207" s="119"/>
      <c r="F1207" s="119"/>
    </row>
    <row r="1208" spans="5:6" x14ac:dyDescent="0.25">
      <c r="E1208" s="119"/>
      <c r="F1208" s="119"/>
    </row>
    <row r="1209" spans="5:6" x14ac:dyDescent="0.25">
      <c r="E1209" s="119"/>
      <c r="F1209" s="119"/>
    </row>
    <row r="1210" spans="5:6" x14ac:dyDescent="0.25">
      <c r="E1210" s="119"/>
      <c r="F1210" s="119"/>
    </row>
    <row r="1211" spans="5:6" x14ac:dyDescent="0.25">
      <c r="E1211" s="119"/>
      <c r="F1211" s="119"/>
    </row>
    <row r="1212" spans="5:6" x14ac:dyDescent="0.25">
      <c r="E1212" s="119"/>
      <c r="F1212" s="119"/>
    </row>
    <row r="1213" spans="5:6" x14ac:dyDescent="0.25">
      <c r="E1213" s="119"/>
      <c r="F1213" s="119"/>
    </row>
    <row r="1214" spans="5:6" x14ac:dyDescent="0.25">
      <c r="E1214" s="119"/>
      <c r="F1214" s="119"/>
    </row>
    <row r="1215" spans="5:6" x14ac:dyDescent="0.25">
      <c r="E1215" s="119"/>
      <c r="F1215" s="119"/>
    </row>
    <row r="1216" spans="5:6" x14ac:dyDescent="0.25">
      <c r="E1216" s="119"/>
      <c r="F1216" s="119"/>
    </row>
    <row r="1217" spans="5:6" x14ac:dyDescent="0.25">
      <c r="E1217" s="119"/>
      <c r="F1217" s="119"/>
    </row>
    <row r="1218" spans="5:6" x14ac:dyDescent="0.25">
      <c r="E1218" s="119"/>
      <c r="F1218" s="119"/>
    </row>
    <row r="1219" spans="5:6" x14ac:dyDescent="0.25">
      <c r="E1219" s="119"/>
      <c r="F1219" s="119"/>
    </row>
    <row r="1220" spans="5:6" x14ac:dyDescent="0.25">
      <c r="E1220" s="119"/>
      <c r="F1220" s="119"/>
    </row>
    <row r="1221" spans="5:6" x14ac:dyDescent="0.25">
      <c r="E1221" s="119"/>
      <c r="F1221" s="119"/>
    </row>
    <row r="1222" spans="5:6" x14ac:dyDescent="0.25">
      <c r="E1222" s="119"/>
      <c r="F1222" s="119"/>
    </row>
    <row r="1223" spans="5:6" x14ac:dyDescent="0.25">
      <c r="E1223" s="119"/>
      <c r="F1223" s="119"/>
    </row>
    <row r="1224" spans="5:6" x14ac:dyDescent="0.25">
      <c r="E1224" s="119"/>
      <c r="F1224" s="119"/>
    </row>
    <row r="1225" spans="5:6" x14ac:dyDescent="0.25">
      <c r="E1225" s="119"/>
      <c r="F1225" s="119"/>
    </row>
    <row r="1226" spans="5:6" x14ac:dyDescent="0.25">
      <c r="E1226" s="119"/>
      <c r="F1226" s="119"/>
    </row>
    <row r="1227" spans="5:6" x14ac:dyDescent="0.25">
      <c r="E1227" s="119"/>
      <c r="F1227" s="119"/>
    </row>
    <row r="1228" spans="5:6" x14ac:dyDescent="0.25">
      <c r="E1228" s="119"/>
      <c r="F1228" s="119"/>
    </row>
    <row r="1229" spans="5:6" x14ac:dyDescent="0.25">
      <c r="E1229" s="119"/>
      <c r="F1229" s="119"/>
    </row>
    <row r="1230" spans="5:6" x14ac:dyDescent="0.25">
      <c r="E1230" s="119"/>
      <c r="F1230" s="119"/>
    </row>
    <row r="1231" spans="5:6" x14ac:dyDescent="0.25">
      <c r="E1231" s="119"/>
      <c r="F1231" s="119"/>
    </row>
    <row r="1232" spans="5:6" x14ac:dyDescent="0.25">
      <c r="E1232" s="119"/>
      <c r="F1232" s="119"/>
    </row>
    <row r="1233" spans="5:6" x14ac:dyDescent="0.25">
      <c r="E1233" s="119"/>
      <c r="F1233" s="119"/>
    </row>
    <row r="1234" spans="5:6" x14ac:dyDescent="0.25">
      <c r="E1234" s="119"/>
      <c r="F1234" s="119"/>
    </row>
    <row r="1235" spans="5:6" x14ac:dyDescent="0.25">
      <c r="E1235" s="119"/>
      <c r="F1235" s="119"/>
    </row>
    <row r="1236" spans="5:6" x14ac:dyDescent="0.25">
      <c r="E1236" s="119"/>
      <c r="F1236" s="119"/>
    </row>
    <row r="1237" spans="5:6" x14ac:dyDescent="0.25">
      <c r="E1237" s="119"/>
      <c r="F1237" s="119"/>
    </row>
    <row r="1238" spans="5:6" x14ac:dyDescent="0.25">
      <c r="E1238" s="119"/>
      <c r="F1238" s="119"/>
    </row>
    <row r="1239" spans="5:6" x14ac:dyDescent="0.25">
      <c r="E1239" s="119"/>
      <c r="F1239" s="119"/>
    </row>
    <row r="1240" spans="5:6" x14ac:dyDescent="0.25">
      <c r="E1240" s="119"/>
      <c r="F1240" s="119"/>
    </row>
    <row r="1241" spans="5:6" x14ac:dyDescent="0.25">
      <c r="E1241" s="119"/>
      <c r="F1241" s="119"/>
    </row>
    <row r="1242" spans="5:6" x14ac:dyDescent="0.25">
      <c r="E1242" s="119"/>
      <c r="F1242" s="119"/>
    </row>
    <row r="1243" spans="5:6" x14ac:dyDescent="0.25">
      <c r="E1243" s="119"/>
      <c r="F1243" s="119"/>
    </row>
    <row r="1244" spans="5:6" x14ac:dyDescent="0.25">
      <c r="E1244" s="119"/>
      <c r="F1244" s="119"/>
    </row>
    <row r="1245" spans="5:6" x14ac:dyDescent="0.25">
      <c r="E1245" s="119"/>
      <c r="F1245" s="119"/>
    </row>
    <row r="1246" spans="5:6" x14ac:dyDescent="0.25">
      <c r="E1246" s="119"/>
      <c r="F1246" s="119"/>
    </row>
    <row r="1247" spans="5:6" x14ac:dyDescent="0.25">
      <c r="E1247" s="119"/>
      <c r="F1247" s="119"/>
    </row>
    <row r="1248" spans="5:6" x14ac:dyDescent="0.25">
      <c r="E1248" s="119"/>
      <c r="F1248" s="119"/>
    </row>
    <row r="1249" spans="5:6" x14ac:dyDescent="0.25">
      <c r="E1249" s="119"/>
      <c r="F1249" s="119"/>
    </row>
    <row r="1250" spans="5:6" x14ac:dyDescent="0.25">
      <c r="E1250" s="119"/>
      <c r="F1250" s="119"/>
    </row>
    <row r="1251" spans="5:6" x14ac:dyDescent="0.25">
      <c r="E1251" s="119"/>
      <c r="F1251" s="119"/>
    </row>
    <row r="1252" spans="5:6" x14ac:dyDescent="0.25">
      <c r="E1252" s="119"/>
      <c r="F1252" s="119"/>
    </row>
    <row r="1253" spans="5:6" x14ac:dyDescent="0.25">
      <c r="E1253" s="119"/>
      <c r="F1253" s="119"/>
    </row>
    <row r="1254" spans="5:6" x14ac:dyDescent="0.25">
      <c r="E1254" s="119"/>
      <c r="F1254" s="119"/>
    </row>
    <row r="1255" spans="5:6" x14ac:dyDescent="0.25">
      <c r="E1255" s="119"/>
      <c r="F1255" s="119"/>
    </row>
    <row r="1256" spans="5:6" x14ac:dyDescent="0.25">
      <c r="E1256" s="119"/>
      <c r="F1256" s="119"/>
    </row>
    <row r="1257" spans="5:6" x14ac:dyDescent="0.25">
      <c r="E1257" s="119"/>
      <c r="F1257" s="119"/>
    </row>
    <row r="1258" spans="5:6" x14ac:dyDescent="0.25">
      <c r="E1258" s="119"/>
      <c r="F1258" s="119"/>
    </row>
    <row r="1259" spans="5:6" x14ac:dyDescent="0.25">
      <c r="E1259" s="119"/>
      <c r="F1259" s="119"/>
    </row>
    <row r="1260" spans="5:6" x14ac:dyDescent="0.25">
      <c r="E1260" s="119"/>
      <c r="F1260" s="119"/>
    </row>
    <row r="1261" spans="5:6" x14ac:dyDescent="0.25">
      <c r="E1261" s="119"/>
      <c r="F1261" s="119"/>
    </row>
    <row r="1262" spans="5:6" x14ac:dyDescent="0.25">
      <c r="E1262" s="119"/>
      <c r="F1262" s="119"/>
    </row>
    <row r="1263" spans="5:6" x14ac:dyDescent="0.25">
      <c r="E1263" s="119"/>
      <c r="F1263" s="119"/>
    </row>
    <row r="1264" spans="5:6" x14ac:dyDescent="0.25">
      <c r="E1264" s="119"/>
      <c r="F1264" s="119"/>
    </row>
    <row r="1265" spans="5:6" x14ac:dyDescent="0.25">
      <c r="E1265" s="119"/>
      <c r="F1265" s="119"/>
    </row>
    <row r="1266" spans="5:6" x14ac:dyDescent="0.25">
      <c r="E1266" s="119"/>
      <c r="F1266" s="119"/>
    </row>
    <row r="1267" spans="5:6" x14ac:dyDescent="0.25">
      <c r="E1267" s="119"/>
      <c r="F1267" s="119"/>
    </row>
    <row r="1268" spans="5:6" x14ac:dyDescent="0.25">
      <c r="E1268" s="119"/>
      <c r="F1268" s="119"/>
    </row>
    <row r="1269" spans="5:6" x14ac:dyDescent="0.25">
      <c r="E1269" s="119"/>
      <c r="F1269" s="119"/>
    </row>
    <row r="1270" spans="5:6" x14ac:dyDescent="0.25">
      <c r="E1270" s="119"/>
      <c r="F1270" s="119"/>
    </row>
    <row r="1271" spans="5:6" x14ac:dyDescent="0.25">
      <c r="E1271" s="119"/>
      <c r="F1271" s="119"/>
    </row>
    <row r="1272" spans="5:6" x14ac:dyDescent="0.25">
      <c r="E1272" s="119"/>
      <c r="F1272" s="119"/>
    </row>
    <row r="1273" spans="5:6" x14ac:dyDescent="0.25">
      <c r="E1273" s="119"/>
      <c r="F1273" s="119"/>
    </row>
    <row r="1274" spans="5:6" x14ac:dyDescent="0.25">
      <c r="E1274" s="119"/>
      <c r="F1274" s="119"/>
    </row>
    <row r="1275" spans="5:6" x14ac:dyDescent="0.25">
      <c r="E1275" s="119"/>
      <c r="F1275" s="119"/>
    </row>
    <row r="1276" spans="5:6" x14ac:dyDescent="0.25">
      <c r="E1276" s="119"/>
      <c r="F1276" s="119"/>
    </row>
    <row r="1277" spans="5:6" x14ac:dyDescent="0.25">
      <c r="E1277" s="119"/>
      <c r="F1277" s="119"/>
    </row>
    <row r="1278" spans="5:6" x14ac:dyDescent="0.25">
      <c r="E1278" s="119"/>
      <c r="F1278" s="119"/>
    </row>
    <row r="1279" spans="5:6" x14ac:dyDescent="0.25">
      <c r="E1279" s="119"/>
      <c r="F1279" s="119"/>
    </row>
    <row r="1280" spans="5:6" x14ac:dyDescent="0.25">
      <c r="E1280" s="119"/>
      <c r="F1280" s="119"/>
    </row>
    <row r="1281" spans="5:6" x14ac:dyDescent="0.25">
      <c r="E1281" s="119"/>
      <c r="F1281" s="119"/>
    </row>
    <row r="1282" spans="5:6" x14ac:dyDescent="0.25">
      <c r="E1282" s="119"/>
      <c r="F1282" s="119"/>
    </row>
    <row r="1283" spans="5:6" x14ac:dyDescent="0.25">
      <c r="E1283" s="119"/>
      <c r="F1283" s="119"/>
    </row>
    <row r="1284" spans="5:6" x14ac:dyDescent="0.25">
      <c r="E1284" s="119"/>
      <c r="F1284" s="119"/>
    </row>
    <row r="1285" spans="5:6" x14ac:dyDescent="0.25">
      <c r="E1285" s="119"/>
      <c r="F1285" s="119"/>
    </row>
    <row r="1286" spans="5:6" x14ac:dyDescent="0.25">
      <c r="E1286" s="119"/>
      <c r="F1286" s="119"/>
    </row>
    <row r="1287" spans="5:6" x14ac:dyDescent="0.25">
      <c r="E1287" s="119"/>
      <c r="F1287" s="119"/>
    </row>
    <row r="1288" spans="5:6" x14ac:dyDescent="0.25">
      <c r="E1288" s="119"/>
      <c r="F1288" s="119"/>
    </row>
    <row r="1289" spans="5:6" x14ac:dyDescent="0.25">
      <c r="E1289" s="119"/>
      <c r="F1289" s="119"/>
    </row>
    <row r="1290" spans="5:6" x14ac:dyDescent="0.25">
      <c r="E1290" s="119"/>
      <c r="F1290" s="119"/>
    </row>
    <row r="1291" spans="5:6" x14ac:dyDescent="0.25">
      <c r="E1291" s="119"/>
      <c r="F1291" s="119"/>
    </row>
    <row r="1292" spans="5:6" x14ac:dyDescent="0.25">
      <c r="E1292" s="119"/>
      <c r="F1292" s="119"/>
    </row>
    <row r="1293" spans="5:6" x14ac:dyDescent="0.25">
      <c r="E1293" s="119"/>
      <c r="F1293" s="119"/>
    </row>
    <row r="1294" spans="5:6" x14ac:dyDescent="0.25">
      <c r="E1294" s="119"/>
      <c r="F1294" s="119"/>
    </row>
    <row r="1295" spans="5:6" x14ac:dyDescent="0.25">
      <c r="E1295" s="119"/>
      <c r="F1295" s="119"/>
    </row>
    <row r="1296" spans="5:6" x14ac:dyDescent="0.25">
      <c r="E1296" s="119"/>
      <c r="F1296" s="119"/>
    </row>
    <row r="1297" spans="5:6" x14ac:dyDescent="0.25">
      <c r="E1297" s="119"/>
      <c r="F1297" s="119"/>
    </row>
    <row r="1298" spans="5:6" x14ac:dyDescent="0.25">
      <c r="E1298" s="119"/>
      <c r="F1298" s="119"/>
    </row>
    <row r="1299" spans="5:6" x14ac:dyDescent="0.25">
      <c r="E1299" s="119"/>
      <c r="F1299" s="119"/>
    </row>
    <row r="1300" spans="5:6" x14ac:dyDescent="0.25">
      <c r="E1300" s="119"/>
      <c r="F1300" s="119"/>
    </row>
    <row r="1301" spans="5:6" x14ac:dyDescent="0.25">
      <c r="E1301" s="119"/>
      <c r="F1301" s="119"/>
    </row>
    <row r="1302" spans="5:6" x14ac:dyDescent="0.25">
      <c r="E1302" s="119"/>
      <c r="F1302" s="119"/>
    </row>
    <row r="1303" spans="5:6" x14ac:dyDescent="0.25">
      <c r="E1303" s="119"/>
      <c r="F1303" s="119"/>
    </row>
    <row r="1304" spans="5:6" x14ac:dyDescent="0.25">
      <c r="E1304" s="119"/>
      <c r="F1304" s="119"/>
    </row>
    <row r="1305" spans="5:6" x14ac:dyDescent="0.25">
      <c r="E1305" s="119"/>
      <c r="F1305" s="119"/>
    </row>
    <row r="1306" spans="5:6" x14ac:dyDescent="0.25">
      <c r="E1306" s="119"/>
      <c r="F1306" s="119"/>
    </row>
    <row r="1307" spans="5:6" x14ac:dyDescent="0.25">
      <c r="E1307" s="119"/>
      <c r="F1307" s="119"/>
    </row>
    <row r="1308" spans="5:6" x14ac:dyDescent="0.25">
      <c r="E1308" s="119"/>
      <c r="F1308" s="119"/>
    </row>
    <row r="1309" spans="5:6" x14ac:dyDescent="0.25">
      <c r="E1309" s="119"/>
      <c r="F1309" s="119"/>
    </row>
    <row r="1310" spans="5:6" x14ac:dyDescent="0.25">
      <c r="E1310" s="119"/>
      <c r="F1310" s="119"/>
    </row>
    <row r="1311" spans="5:6" x14ac:dyDescent="0.25">
      <c r="E1311" s="119"/>
      <c r="F1311" s="119"/>
    </row>
    <row r="1312" spans="5:6" x14ac:dyDescent="0.25">
      <c r="E1312" s="119"/>
      <c r="F1312" s="119"/>
    </row>
    <row r="1313" spans="5:6" x14ac:dyDescent="0.25">
      <c r="E1313" s="119"/>
      <c r="F1313" s="119"/>
    </row>
    <row r="1314" spans="5:6" x14ac:dyDescent="0.25">
      <c r="E1314" s="119"/>
      <c r="F1314" s="119"/>
    </row>
    <row r="1315" spans="5:6" x14ac:dyDescent="0.25">
      <c r="E1315" s="119"/>
      <c r="F1315" s="119"/>
    </row>
    <row r="1316" spans="5:6" x14ac:dyDescent="0.25">
      <c r="E1316" s="119"/>
      <c r="F1316" s="119"/>
    </row>
    <row r="1317" spans="5:6" x14ac:dyDescent="0.25">
      <c r="E1317" s="119"/>
      <c r="F1317" s="119"/>
    </row>
    <row r="1318" spans="5:6" x14ac:dyDescent="0.25">
      <c r="E1318" s="119"/>
      <c r="F1318" s="119"/>
    </row>
    <row r="1319" spans="5:6" x14ac:dyDescent="0.25">
      <c r="E1319" s="119"/>
      <c r="F1319" s="119"/>
    </row>
    <row r="1320" spans="5:6" x14ac:dyDescent="0.25">
      <c r="E1320" s="119"/>
      <c r="F1320" s="119"/>
    </row>
    <row r="1321" spans="5:6" x14ac:dyDescent="0.25">
      <c r="E1321" s="119"/>
      <c r="F1321" s="119"/>
    </row>
    <row r="1322" spans="5:6" x14ac:dyDescent="0.25">
      <c r="E1322" s="119"/>
      <c r="F1322" s="119"/>
    </row>
    <row r="1323" spans="5:6" x14ac:dyDescent="0.25">
      <c r="E1323" s="119"/>
      <c r="F1323" s="119"/>
    </row>
    <row r="1324" spans="5:6" x14ac:dyDescent="0.25">
      <c r="E1324" s="119"/>
      <c r="F1324" s="119"/>
    </row>
    <row r="1325" spans="5:6" x14ac:dyDescent="0.25">
      <c r="E1325" s="119"/>
      <c r="F1325" s="119"/>
    </row>
    <row r="1326" spans="5:6" x14ac:dyDescent="0.25">
      <c r="E1326" s="119"/>
      <c r="F1326" s="119"/>
    </row>
    <row r="1327" spans="5:6" x14ac:dyDescent="0.25">
      <c r="E1327" s="119"/>
      <c r="F1327" s="119"/>
    </row>
    <row r="1328" spans="5:6" x14ac:dyDescent="0.25">
      <c r="E1328" s="119"/>
      <c r="F1328" s="119"/>
    </row>
    <row r="1329" spans="5:6" x14ac:dyDescent="0.25">
      <c r="E1329" s="119"/>
      <c r="F1329" s="119"/>
    </row>
    <row r="1330" spans="5:6" x14ac:dyDescent="0.25">
      <c r="E1330" s="119"/>
      <c r="F1330" s="119"/>
    </row>
    <row r="1331" spans="5:6" x14ac:dyDescent="0.25">
      <c r="E1331" s="119"/>
      <c r="F1331" s="119"/>
    </row>
    <row r="1332" spans="5:6" x14ac:dyDescent="0.25">
      <c r="E1332" s="119"/>
      <c r="F1332" s="119"/>
    </row>
    <row r="1333" spans="5:6" x14ac:dyDescent="0.25">
      <c r="E1333" s="119"/>
      <c r="F1333" s="119"/>
    </row>
    <row r="1334" spans="5:6" x14ac:dyDescent="0.25">
      <c r="E1334" s="119"/>
      <c r="F1334" s="119"/>
    </row>
    <row r="1335" spans="5:6" x14ac:dyDescent="0.25">
      <c r="E1335" s="119"/>
      <c r="F1335" s="119"/>
    </row>
    <row r="1336" spans="5:6" x14ac:dyDescent="0.25">
      <c r="E1336" s="119"/>
      <c r="F1336" s="119"/>
    </row>
    <row r="1337" spans="5:6" x14ac:dyDescent="0.25">
      <c r="E1337" s="119"/>
      <c r="F1337" s="119"/>
    </row>
    <row r="1338" spans="5:6" x14ac:dyDescent="0.25">
      <c r="E1338" s="119"/>
      <c r="F1338" s="119"/>
    </row>
    <row r="1339" spans="5:6" x14ac:dyDescent="0.25">
      <c r="E1339" s="119"/>
      <c r="F1339" s="119"/>
    </row>
    <row r="1340" spans="5:6" x14ac:dyDescent="0.25">
      <c r="E1340" s="119"/>
      <c r="F1340" s="119"/>
    </row>
    <row r="1341" spans="5:6" x14ac:dyDescent="0.25">
      <c r="E1341" s="119"/>
      <c r="F1341" s="119"/>
    </row>
    <row r="1342" spans="5:6" x14ac:dyDescent="0.25">
      <c r="E1342" s="119"/>
      <c r="F1342" s="119"/>
    </row>
    <row r="1343" spans="5:6" x14ac:dyDescent="0.25">
      <c r="E1343" s="119"/>
      <c r="F1343" s="119"/>
    </row>
    <row r="1344" spans="5:6" x14ac:dyDescent="0.25">
      <c r="E1344" s="119"/>
      <c r="F1344" s="119"/>
    </row>
    <row r="1345" spans="5:6" x14ac:dyDescent="0.25">
      <c r="E1345" s="119"/>
      <c r="F1345" s="119"/>
    </row>
    <row r="1346" spans="5:6" x14ac:dyDescent="0.25">
      <c r="E1346" s="119"/>
      <c r="F1346" s="119"/>
    </row>
    <row r="1347" spans="5:6" x14ac:dyDescent="0.25">
      <c r="E1347" s="119"/>
      <c r="F1347" s="119"/>
    </row>
    <row r="1348" spans="5:6" x14ac:dyDescent="0.25">
      <c r="E1348" s="119"/>
      <c r="F1348" s="119"/>
    </row>
    <row r="1349" spans="5:6" x14ac:dyDescent="0.25">
      <c r="E1349" s="119"/>
      <c r="F1349" s="119"/>
    </row>
    <row r="1350" spans="5:6" x14ac:dyDescent="0.25">
      <c r="E1350" s="119"/>
      <c r="F1350" s="119"/>
    </row>
    <row r="1351" spans="5:6" x14ac:dyDescent="0.25">
      <c r="E1351" s="119"/>
      <c r="F1351" s="119"/>
    </row>
    <row r="1352" spans="5:6" x14ac:dyDescent="0.25">
      <c r="E1352" s="119"/>
      <c r="F1352" s="119"/>
    </row>
    <row r="1353" spans="5:6" x14ac:dyDescent="0.25">
      <c r="E1353" s="119"/>
      <c r="F1353" s="119"/>
    </row>
    <row r="1354" spans="5:6" x14ac:dyDescent="0.25">
      <c r="E1354" s="119"/>
      <c r="F1354" s="119"/>
    </row>
    <row r="1355" spans="5:6" x14ac:dyDescent="0.25">
      <c r="E1355" s="119"/>
      <c r="F1355" s="119"/>
    </row>
    <row r="1356" spans="5:6" x14ac:dyDescent="0.25">
      <c r="E1356" s="119"/>
      <c r="F1356" s="119"/>
    </row>
    <row r="1357" spans="5:6" x14ac:dyDescent="0.25">
      <c r="E1357" s="119"/>
      <c r="F1357" s="119"/>
    </row>
    <row r="1358" spans="5:6" x14ac:dyDescent="0.25">
      <c r="E1358" s="119"/>
      <c r="F1358" s="119"/>
    </row>
    <row r="1359" spans="5:6" x14ac:dyDescent="0.25">
      <c r="E1359" s="119"/>
      <c r="F1359" s="119"/>
    </row>
    <row r="1360" spans="5:6" x14ac:dyDescent="0.25">
      <c r="E1360" s="119"/>
      <c r="F1360" s="119"/>
    </row>
    <row r="1361" spans="5:6" x14ac:dyDescent="0.25">
      <c r="E1361" s="119"/>
      <c r="F1361" s="119"/>
    </row>
    <row r="1362" spans="5:6" x14ac:dyDescent="0.25">
      <c r="E1362" s="119"/>
      <c r="F1362" s="119"/>
    </row>
    <row r="1363" spans="5:6" x14ac:dyDescent="0.25">
      <c r="E1363" s="119"/>
      <c r="F1363" s="119"/>
    </row>
    <row r="1364" spans="5:6" x14ac:dyDescent="0.25">
      <c r="E1364" s="119"/>
      <c r="F1364" s="119"/>
    </row>
    <row r="1365" spans="5:6" x14ac:dyDescent="0.25">
      <c r="E1365" s="119"/>
      <c r="F1365" s="119"/>
    </row>
    <row r="1366" spans="5:6" x14ac:dyDescent="0.25">
      <c r="E1366" s="119"/>
      <c r="F1366" s="119"/>
    </row>
    <row r="1367" spans="5:6" x14ac:dyDescent="0.25">
      <c r="E1367" s="119"/>
      <c r="F1367" s="119"/>
    </row>
    <row r="1368" spans="5:6" x14ac:dyDescent="0.25">
      <c r="E1368" s="119"/>
      <c r="F1368" s="119"/>
    </row>
    <row r="1369" spans="5:6" x14ac:dyDescent="0.25">
      <c r="E1369" s="119"/>
      <c r="F1369" s="119"/>
    </row>
    <row r="1370" spans="5:6" x14ac:dyDescent="0.25">
      <c r="E1370" s="119"/>
      <c r="F1370" s="119"/>
    </row>
    <row r="1371" spans="5:6" x14ac:dyDescent="0.25">
      <c r="E1371" s="119"/>
      <c r="F1371" s="119"/>
    </row>
    <row r="1372" spans="5:6" x14ac:dyDescent="0.25">
      <c r="E1372" s="119"/>
      <c r="F1372" s="119"/>
    </row>
    <row r="1373" spans="5:6" x14ac:dyDescent="0.25">
      <c r="E1373" s="119"/>
      <c r="F1373" s="119"/>
    </row>
    <row r="1374" spans="5:6" x14ac:dyDescent="0.25">
      <c r="E1374" s="119"/>
      <c r="F1374" s="119"/>
    </row>
    <row r="1375" spans="5:6" x14ac:dyDescent="0.25">
      <c r="E1375" s="119"/>
      <c r="F1375" s="119"/>
    </row>
    <row r="1376" spans="5:6" x14ac:dyDescent="0.25">
      <c r="E1376" s="119"/>
      <c r="F1376" s="119"/>
    </row>
    <row r="1377" spans="5:6" x14ac:dyDescent="0.25">
      <c r="E1377" s="119"/>
      <c r="F1377" s="119"/>
    </row>
    <row r="1378" spans="5:6" x14ac:dyDescent="0.25">
      <c r="E1378" s="119"/>
      <c r="F1378" s="119"/>
    </row>
    <row r="1379" spans="5:6" x14ac:dyDescent="0.25">
      <c r="E1379" s="119"/>
      <c r="F1379" s="119"/>
    </row>
    <row r="1380" spans="5:6" x14ac:dyDescent="0.25">
      <c r="E1380" s="119"/>
      <c r="F1380" s="119"/>
    </row>
    <row r="1381" spans="5:6" x14ac:dyDescent="0.25">
      <c r="E1381" s="119"/>
      <c r="F1381" s="119"/>
    </row>
    <row r="1382" spans="5:6" x14ac:dyDescent="0.25">
      <c r="E1382" s="119"/>
      <c r="F1382" s="119"/>
    </row>
    <row r="1383" spans="5:6" x14ac:dyDescent="0.25">
      <c r="E1383" s="119"/>
      <c r="F1383" s="119"/>
    </row>
    <row r="1384" spans="5:6" x14ac:dyDescent="0.25">
      <c r="E1384" s="119"/>
      <c r="F1384" s="119"/>
    </row>
    <row r="1385" spans="5:6" x14ac:dyDescent="0.25">
      <c r="E1385" s="119"/>
      <c r="F1385" s="119"/>
    </row>
    <row r="1386" spans="5:6" x14ac:dyDescent="0.25">
      <c r="E1386" s="119"/>
      <c r="F1386" s="119"/>
    </row>
    <row r="1387" spans="5:6" x14ac:dyDescent="0.25">
      <c r="E1387" s="119"/>
      <c r="F1387" s="119"/>
    </row>
    <row r="1388" spans="5:6" x14ac:dyDescent="0.25">
      <c r="E1388" s="119"/>
      <c r="F1388" s="119"/>
    </row>
    <row r="1389" spans="5:6" x14ac:dyDescent="0.25">
      <c r="E1389" s="119"/>
      <c r="F1389" s="119"/>
    </row>
    <row r="1390" spans="5:6" x14ac:dyDescent="0.25">
      <c r="E1390" s="119"/>
      <c r="F1390" s="119"/>
    </row>
    <row r="1391" spans="5:6" x14ac:dyDescent="0.25">
      <c r="E1391" s="119"/>
      <c r="F1391" s="119"/>
    </row>
    <row r="1392" spans="5:6" x14ac:dyDescent="0.25">
      <c r="E1392" s="119"/>
      <c r="F1392" s="119"/>
    </row>
    <row r="1393" spans="5:6" x14ac:dyDescent="0.25">
      <c r="E1393" s="119"/>
      <c r="F1393" s="119"/>
    </row>
    <row r="1394" spans="5:6" x14ac:dyDescent="0.25">
      <c r="E1394" s="119"/>
      <c r="F1394" s="119"/>
    </row>
    <row r="1395" spans="5:6" x14ac:dyDescent="0.25">
      <c r="E1395" s="119"/>
      <c r="F1395" s="119"/>
    </row>
    <row r="1396" spans="5:6" x14ac:dyDescent="0.25">
      <c r="E1396" s="119"/>
      <c r="F1396" s="119"/>
    </row>
    <row r="1397" spans="5:6" x14ac:dyDescent="0.25">
      <c r="E1397" s="119"/>
      <c r="F1397" s="119"/>
    </row>
    <row r="1398" spans="5:6" x14ac:dyDescent="0.25">
      <c r="E1398" s="119"/>
      <c r="F1398" s="119"/>
    </row>
    <row r="1399" spans="5:6" x14ac:dyDescent="0.25">
      <c r="E1399" s="119"/>
      <c r="F1399" s="119"/>
    </row>
    <row r="1400" spans="5:6" x14ac:dyDescent="0.25">
      <c r="E1400" s="119"/>
      <c r="F1400" s="119"/>
    </row>
    <row r="1401" spans="5:6" x14ac:dyDescent="0.25">
      <c r="E1401" s="119"/>
      <c r="F1401" s="119"/>
    </row>
    <row r="1402" spans="5:6" x14ac:dyDescent="0.25">
      <c r="E1402" s="119"/>
      <c r="F1402" s="119"/>
    </row>
    <row r="1403" spans="5:6" x14ac:dyDescent="0.25">
      <c r="E1403" s="119"/>
      <c r="F1403" s="119"/>
    </row>
    <row r="1404" spans="5:6" x14ac:dyDescent="0.25">
      <c r="E1404" s="119"/>
      <c r="F1404" s="119"/>
    </row>
    <row r="1405" spans="5:6" x14ac:dyDescent="0.25">
      <c r="E1405" s="119"/>
      <c r="F1405" s="119"/>
    </row>
    <row r="1406" spans="5:6" x14ac:dyDescent="0.25">
      <c r="E1406" s="119"/>
      <c r="F1406" s="119"/>
    </row>
    <row r="1407" spans="5:6" x14ac:dyDescent="0.25">
      <c r="E1407" s="119"/>
      <c r="F1407" s="119"/>
    </row>
    <row r="1408" spans="5:6" x14ac:dyDescent="0.25">
      <c r="E1408" s="119"/>
      <c r="F1408" s="119"/>
    </row>
    <row r="1409" spans="5:6" x14ac:dyDescent="0.25">
      <c r="E1409" s="119"/>
      <c r="F1409" s="119"/>
    </row>
    <row r="1410" spans="5:6" x14ac:dyDescent="0.25">
      <c r="E1410" s="119"/>
      <c r="F1410" s="119"/>
    </row>
    <row r="1411" spans="5:6" x14ac:dyDescent="0.25">
      <c r="E1411" s="119"/>
      <c r="F1411" s="119"/>
    </row>
    <row r="1412" spans="5:6" x14ac:dyDescent="0.25">
      <c r="E1412" s="119"/>
      <c r="F1412" s="119"/>
    </row>
    <row r="1413" spans="5:6" x14ac:dyDescent="0.25">
      <c r="E1413" s="119"/>
      <c r="F1413" s="119"/>
    </row>
    <row r="1414" spans="5:6" x14ac:dyDescent="0.25">
      <c r="E1414" s="119"/>
      <c r="F1414" s="119"/>
    </row>
    <row r="1415" spans="5:6" x14ac:dyDescent="0.25">
      <c r="E1415" s="119"/>
      <c r="F1415" s="119"/>
    </row>
    <row r="1416" spans="5:6" x14ac:dyDescent="0.25">
      <c r="E1416" s="119"/>
      <c r="F1416" s="119"/>
    </row>
    <row r="1417" spans="5:6" x14ac:dyDescent="0.25">
      <c r="E1417" s="119"/>
      <c r="F1417" s="119"/>
    </row>
    <row r="1418" spans="5:6" x14ac:dyDescent="0.25">
      <c r="E1418" s="119"/>
      <c r="F1418" s="119"/>
    </row>
    <row r="1419" spans="5:6" x14ac:dyDescent="0.25">
      <c r="E1419" s="119"/>
      <c r="F1419" s="119"/>
    </row>
    <row r="1420" spans="5:6" x14ac:dyDescent="0.25">
      <c r="E1420" s="119"/>
      <c r="F1420" s="119"/>
    </row>
    <row r="1421" spans="5:6" x14ac:dyDescent="0.25">
      <c r="E1421" s="119"/>
      <c r="F1421" s="119"/>
    </row>
    <row r="1422" spans="5:6" x14ac:dyDescent="0.25">
      <c r="E1422" s="119"/>
      <c r="F1422" s="119"/>
    </row>
    <row r="1423" spans="5:6" x14ac:dyDescent="0.25">
      <c r="E1423" s="119"/>
      <c r="F1423" s="119"/>
    </row>
    <row r="1424" spans="5:6" x14ac:dyDescent="0.25">
      <c r="E1424" s="119"/>
      <c r="F1424" s="119"/>
    </row>
    <row r="1425" spans="5:6" x14ac:dyDescent="0.25">
      <c r="E1425" s="119"/>
      <c r="F1425" s="119"/>
    </row>
    <row r="1426" spans="5:6" x14ac:dyDescent="0.25">
      <c r="E1426" s="119"/>
      <c r="F1426" s="119"/>
    </row>
    <row r="1427" spans="5:6" x14ac:dyDescent="0.25">
      <c r="E1427" s="119"/>
      <c r="F1427" s="119"/>
    </row>
    <row r="1428" spans="5:6" x14ac:dyDescent="0.25">
      <c r="E1428" s="119"/>
      <c r="F1428" s="119"/>
    </row>
    <row r="1429" spans="5:6" x14ac:dyDescent="0.25">
      <c r="E1429" s="119"/>
      <c r="F1429" s="119"/>
    </row>
    <row r="1430" spans="5:6" x14ac:dyDescent="0.25">
      <c r="E1430" s="119"/>
      <c r="F1430" s="119"/>
    </row>
    <row r="1431" spans="5:6" x14ac:dyDescent="0.25">
      <c r="E1431" s="119"/>
      <c r="F1431" s="119"/>
    </row>
    <row r="1432" spans="5:6" x14ac:dyDescent="0.25">
      <c r="E1432" s="119"/>
      <c r="F1432" s="119"/>
    </row>
    <row r="1433" spans="5:6" x14ac:dyDescent="0.25">
      <c r="E1433" s="119"/>
      <c r="F1433" s="119"/>
    </row>
    <row r="1434" spans="5:6" x14ac:dyDescent="0.25">
      <c r="E1434" s="119"/>
      <c r="F1434" s="119"/>
    </row>
    <row r="1435" spans="5:6" x14ac:dyDescent="0.25">
      <c r="E1435" s="119"/>
      <c r="F1435" s="119"/>
    </row>
    <row r="1436" spans="5:6" x14ac:dyDescent="0.25">
      <c r="E1436" s="119"/>
      <c r="F1436" s="119"/>
    </row>
    <row r="1437" spans="5:6" x14ac:dyDescent="0.25">
      <c r="E1437" s="119"/>
      <c r="F1437" s="119"/>
    </row>
    <row r="1438" spans="5:6" x14ac:dyDescent="0.25">
      <c r="E1438" s="119"/>
      <c r="F1438" s="119"/>
    </row>
    <row r="1439" spans="5:6" x14ac:dyDescent="0.25">
      <c r="E1439" s="119"/>
      <c r="F1439" s="119"/>
    </row>
    <row r="1440" spans="5:6" x14ac:dyDescent="0.25">
      <c r="E1440" s="119"/>
      <c r="F1440" s="119"/>
    </row>
    <row r="1441" spans="5:6" x14ac:dyDescent="0.25">
      <c r="E1441" s="119"/>
      <c r="F1441" s="119"/>
    </row>
    <row r="1442" spans="5:6" x14ac:dyDescent="0.25">
      <c r="E1442" s="119"/>
      <c r="F1442" s="119"/>
    </row>
    <row r="1443" spans="5:6" x14ac:dyDescent="0.25">
      <c r="E1443" s="119"/>
      <c r="F1443" s="119"/>
    </row>
    <row r="1444" spans="5:6" x14ac:dyDescent="0.25">
      <c r="E1444" s="119"/>
      <c r="F1444" s="119"/>
    </row>
    <row r="1445" spans="5:6" x14ac:dyDescent="0.25">
      <c r="E1445" s="119"/>
      <c r="F1445" s="119"/>
    </row>
    <row r="1446" spans="5:6" x14ac:dyDescent="0.25">
      <c r="E1446" s="119"/>
      <c r="F1446" s="119"/>
    </row>
    <row r="1447" spans="5:6" x14ac:dyDescent="0.25">
      <c r="E1447" s="119"/>
      <c r="F1447" s="119"/>
    </row>
    <row r="1448" spans="5:6" x14ac:dyDescent="0.25">
      <c r="E1448" s="119"/>
      <c r="F1448" s="119"/>
    </row>
    <row r="1449" spans="5:6" x14ac:dyDescent="0.25">
      <c r="E1449" s="119"/>
      <c r="F1449" s="119"/>
    </row>
    <row r="1450" spans="5:6" x14ac:dyDescent="0.25">
      <c r="E1450" s="119"/>
      <c r="F1450" s="119"/>
    </row>
    <row r="1451" spans="5:6" x14ac:dyDescent="0.25">
      <c r="E1451" s="119"/>
      <c r="F1451" s="119"/>
    </row>
    <row r="1452" spans="5:6" x14ac:dyDescent="0.25">
      <c r="E1452" s="119"/>
      <c r="F1452" s="119"/>
    </row>
    <row r="1453" spans="5:6" x14ac:dyDescent="0.25">
      <c r="E1453" s="119"/>
      <c r="F1453" s="119"/>
    </row>
    <row r="1454" spans="5:6" x14ac:dyDescent="0.25">
      <c r="E1454" s="119"/>
      <c r="F1454" s="119"/>
    </row>
    <row r="1455" spans="5:6" x14ac:dyDescent="0.25">
      <c r="E1455" s="119"/>
      <c r="F1455" s="119"/>
    </row>
    <row r="1456" spans="5:6" x14ac:dyDescent="0.25">
      <c r="E1456" s="119"/>
      <c r="F1456" s="119"/>
    </row>
    <row r="1457" spans="5:6" x14ac:dyDescent="0.25">
      <c r="E1457" s="119"/>
      <c r="F1457" s="119"/>
    </row>
    <row r="1458" spans="5:6" x14ac:dyDescent="0.25">
      <c r="E1458" s="119"/>
      <c r="F1458" s="119"/>
    </row>
    <row r="1459" spans="5:6" x14ac:dyDescent="0.25">
      <c r="E1459" s="119"/>
      <c r="F1459" s="119"/>
    </row>
    <row r="1460" spans="5:6" x14ac:dyDescent="0.25">
      <c r="E1460" s="119"/>
      <c r="F1460" s="119"/>
    </row>
    <row r="1461" spans="5:6" x14ac:dyDescent="0.25">
      <c r="E1461" s="119"/>
      <c r="F1461" s="119"/>
    </row>
    <row r="1462" spans="5:6" x14ac:dyDescent="0.25">
      <c r="E1462" s="119"/>
      <c r="F1462" s="119"/>
    </row>
    <row r="1463" spans="5:6" x14ac:dyDescent="0.25">
      <c r="E1463" s="119"/>
      <c r="F1463" s="119"/>
    </row>
    <row r="1464" spans="5:6" x14ac:dyDescent="0.25">
      <c r="E1464" s="119"/>
      <c r="F1464" s="119"/>
    </row>
    <row r="1465" spans="5:6" x14ac:dyDescent="0.25">
      <c r="E1465" s="119"/>
      <c r="F1465" s="119"/>
    </row>
    <row r="1466" spans="5:6" x14ac:dyDescent="0.25">
      <c r="E1466" s="119"/>
      <c r="F1466" s="119"/>
    </row>
    <row r="1467" spans="5:6" x14ac:dyDescent="0.25">
      <c r="E1467" s="119"/>
      <c r="F1467" s="119"/>
    </row>
    <row r="1468" spans="5:6" x14ac:dyDescent="0.25">
      <c r="E1468" s="119"/>
      <c r="F1468" s="119"/>
    </row>
    <row r="1469" spans="5:6" x14ac:dyDescent="0.25">
      <c r="E1469" s="119"/>
      <c r="F1469" s="119"/>
    </row>
    <row r="1470" spans="5:6" x14ac:dyDescent="0.25">
      <c r="E1470" s="119"/>
      <c r="F1470" s="119"/>
    </row>
    <row r="1471" spans="5:6" x14ac:dyDescent="0.25">
      <c r="E1471" s="119"/>
      <c r="F1471" s="119"/>
    </row>
    <row r="1472" spans="5:6" x14ac:dyDescent="0.25">
      <c r="E1472" s="119"/>
      <c r="F1472" s="119"/>
    </row>
    <row r="1473" spans="5:6" x14ac:dyDescent="0.25">
      <c r="E1473" s="119"/>
      <c r="F1473" s="119"/>
    </row>
    <row r="1474" spans="5:6" x14ac:dyDescent="0.25">
      <c r="E1474" s="119"/>
      <c r="F1474" s="119"/>
    </row>
    <row r="1475" spans="5:6" x14ac:dyDescent="0.25">
      <c r="E1475" s="119"/>
      <c r="F1475" s="119"/>
    </row>
    <row r="1476" spans="5:6" x14ac:dyDescent="0.25">
      <c r="E1476" s="119"/>
      <c r="F1476" s="119"/>
    </row>
    <row r="1477" spans="5:6" x14ac:dyDescent="0.25">
      <c r="E1477" s="119"/>
      <c r="F1477" s="119"/>
    </row>
    <row r="1478" spans="5:6" x14ac:dyDescent="0.25">
      <c r="E1478" s="119"/>
      <c r="F1478" s="119"/>
    </row>
    <row r="1479" spans="5:6" x14ac:dyDescent="0.25">
      <c r="E1479" s="119"/>
      <c r="F1479" s="119"/>
    </row>
    <row r="1480" spans="5:6" x14ac:dyDescent="0.25">
      <c r="E1480" s="119"/>
      <c r="F1480" s="119"/>
    </row>
    <row r="1481" spans="5:6" x14ac:dyDescent="0.25">
      <c r="E1481" s="119"/>
      <c r="F1481" s="119"/>
    </row>
    <row r="1482" spans="5:6" x14ac:dyDescent="0.25">
      <c r="E1482" s="119"/>
      <c r="F1482" s="119"/>
    </row>
    <row r="1483" spans="5:6" x14ac:dyDescent="0.25">
      <c r="E1483" s="119"/>
      <c r="F1483" s="119"/>
    </row>
    <row r="1484" spans="5:6" x14ac:dyDescent="0.25">
      <c r="E1484" s="119"/>
      <c r="F1484" s="119"/>
    </row>
    <row r="1485" spans="5:6" x14ac:dyDescent="0.25">
      <c r="E1485" s="119"/>
      <c r="F1485" s="119"/>
    </row>
    <row r="1486" spans="5:6" x14ac:dyDescent="0.25">
      <c r="E1486" s="119"/>
      <c r="F1486" s="119"/>
    </row>
    <row r="1487" spans="5:6" x14ac:dyDescent="0.25">
      <c r="E1487" s="119"/>
      <c r="F1487" s="119"/>
    </row>
    <row r="1488" spans="5:6" x14ac:dyDescent="0.25">
      <c r="E1488" s="119"/>
      <c r="F1488" s="119"/>
    </row>
    <row r="1489" spans="5:6" x14ac:dyDescent="0.25">
      <c r="E1489" s="119"/>
      <c r="F1489" s="119"/>
    </row>
    <row r="1490" spans="5:6" x14ac:dyDescent="0.25">
      <c r="E1490" s="119"/>
      <c r="F1490" s="119"/>
    </row>
    <row r="1491" spans="5:6" x14ac:dyDescent="0.25">
      <c r="E1491" s="119"/>
      <c r="F1491" s="119"/>
    </row>
    <row r="1492" spans="5:6" x14ac:dyDescent="0.25">
      <c r="E1492" s="119"/>
      <c r="F1492" s="119"/>
    </row>
    <row r="1493" spans="5:6" x14ac:dyDescent="0.25">
      <c r="E1493" s="119"/>
      <c r="F1493" s="119"/>
    </row>
    <row r="1494" spans="5:6" x14ac:dyDescent="0.25">
      <c r="E1494" s="119"/>
      <c r="F1494" s="119"/>
    </row>
    <row r="1495" spans="5:6" x14ac:dyDescent="0.25">
      <c r="E1495" s="119"/>
      <c r="F1495" s="119"/>
    </row>
    <row r="1496" spans="5:6" x14ac:dyDescent="0.25">
      <c r="E1496" s="119"/>
      <c r="F1496" s="119"/>
    </row>
    <row r="1497" spans="5:6" x14ac:dyDescent="0.25">
      <c r="E1497" s="119"/>
      <c r="F1497" s="119"/>
    </row>
    <row r="1498" spans="5:6" x14ac:dyDescent="0.25">
      <c r="E1498" s="119"/>
      <c r="F1498" s="119"/>
    </row>
    <row r="1499" spans="5:6" x14ac:dyDescent="0.25">
      <c r="E1499" s="119"/>
      <c r="F1499" s="119"/>
    </row>
    <row r="1500" spans="5:6" x14ac:dyDescent="0.25">
      <c r="E1500" s="119"/>
      <c r="F1500" s="119"/>
    </row>
    <row r="1501" spans="5:6" x14ac:dyDescent="0.25">
      <c r="E1501" s="119"/>
      <c r="F1501" s="119"/>
    </row>
    <row r="1502" spans="5:6" x14ac:dyDescent="0.25">
      <c r="E1502" s="119"/>
      <c r="F1502" s="119"/>
    </row>
    <row r="1503" spans="5:6" x14ac:dyDescent="0.25">
      <c r="E1503" s="119"/>
      <c r="F1503" s="119"/>
    </row>
    <row r="1504" spans="5:6" x14ac:dyDescent="0.25">
      <c r="E1504" s="119"/>
      <c r="F1504" s="119"/>
    </row>
    <row r="1505" spans="5:6" x14ac:dyDescent="0.25">
      <c r="E1505" s="119"/>
      <c r="F1505" s="119"/>
    </row>
    <row r="1506" spans="5:6" x14ac:dyDescent="0.25">
      <c r="E1506" s="119"/>
      <c r="F1506" s="119"/>
    </row>
    <row r="1507" spans="5:6" x14ac:dyDescent="0.25">
      <c r="E1507" s="119"/>
      <c r="F1507" s="119"/>
    </row>
    <row r="1508" spans="5:6" x14ac:dyDescent="0.25">
      <c r="E1508" s="119"/>
      <c r="F1508" s="119"/>
    </row>
    <row r="1509" spans="5:6" x14ac:dyDescent="0.25">
      <c r="E1509" s="119"/>
      <c r="F1509" s="119"/>
    </row>
    <row r="1510" spans="5:6" x14ac:dyDescent="0.25">
      <c r="E1510" s="119"/>
      <c r="F1510" s="119"/>
    </row>
    <row r="1511" spans="5:6" x14ac:dyDescent="0.25">
      <c r="E1511" s="119"/>
      <c r="F1511" s="119"/>
    </row>
    <row r="1512" spans="5:6" x14ac:dyDescent="0.25">
      <c r="E1512" s="119"/>
      <c r="F1512" s="119"/>
    </row>
    <row r="1513" spans="5:6" x14ac:dyDescent="0.25">
      <c r="E1513" s="119"/>
      <c r="F1513" s="119"/>
    </row>
    <row r="1514" spans="5:6" x14ac:dyDescent="0.25">
      <c r="E1514" s="119"/>
      <c r="F1514" s="119"/>
    </row>
    <row r="1515" spans="5:6" x14ac:dyDescent="0.25">
      <c r="E1515" s="119"/>
      <c r="F1515" s="119"/>
    </row>
    <row r="1516" spans="5:6" x14ac:dyDescent="0.25">
      <c r="E1516" s="119"/>
      <c r="F1516" s="119"/>
    </row>
    <row r="1517" spans="5:6" x14ac:dyDescent="0.25">
      <c r="E1517" s="119"/>
      <c r="F1517" s="119"/>
    </row>
    <row r="1518" spans="5:6" x14ac:dyDescent="0.25">
      <c r="E1518" s="119"/>
      <c r="F1518" s="119"/>
    </row>
    <row r="1519" spans="5:6" x14ac:dyDescent="0.25">
      <c r="E1519" s="119"/>
      <c r="F1519" s="119"/>
    </row>
    <row r="1520" spans="5:6" x14ac:dyDescent="0.25">
      <c r="E1520" s="119"/>
      <c r="F1520" s="119"/>
    </row>
    <row r="1521" spans="5:6" x14ac:dyDescent="0.25">
      <c r="E1521" s="119"/>
      <c r="F1521" s="119"/>
    </row>
    <row r="1522" spans="5:6" x14ac:dyDescent="0.25">
      <c r="E1522" s="119"/>
      <c r="F1522" s="119"/>
    </row>
    <row r="1523" spans="5:6" x14ac:dyDescent="0.25">
      <c r="E1523" s="119"/>
      <c r="F1523" s="119"/>
    </row>
    <row r="1524" spans="5:6" x14ac:dyDescent="0.25">
      <c r="E1524" s="119"/>
      <c r="F1524" s="119"/>
    </row>
    <row r="1525" spans="5:6" x14ac:dyDescent="0.25">
      <c r="E1525" s="119"/>
      <c r="F1525" s="119"/>
    </row>
    <row r="1526" spans="5:6" x14ac:dyDescent="0.25">
      <c r="E1526" s="119"/>
      <c r="F1526" s="119"/>
    </row>
    <row r="1527" spans="5:6" x14ac:dyDescent="0.25">
      <c r="E1527" s="119"/>
      <c r="F1527" s="119"/>
    </row>
    <row r="1528" spans="5:6" x14ac:dyDescent="0.25">
      <c r="E1528" s="119"/>
      <c r="F1528" s="119"/>
    </row>
    <row r="1529" spans="5:6" x14ac:dyDescent="0.25">
      <c r="E1529" s="119"/>
      <c r="F1529" s="119"/>
    </row>
    <row r="1530" spans="5:6" x14ac:dyDescent="0.25">
      <c r="E1530" s="119"/>
      <c r="F1530" s="119"/>
    </row>
    <row r="1531" spans="5:6" x14ac:dyDescent="0.25">
      <c r="E1531" s="119"/>
      <c r="F1531" s="119"/>
    </row>
    <row r="1532" spans="5:6" x14ac:dyDescent="0.25">
      <c r="E1532" s="119"/>
      <c r="F1532" s="119"/>
    </row>
    <row r="1533" spans="5:6" x14ac:dyDescent="0.25">
      <c r="E1533" s="119"/>
      <c r="F1533" s="119"/>
    </row>
    <row r="1534" spans="5:6" x14ac:dyDescent="0.25">
      <c r="E1534" s="119"/>
      <c r="F1534" s="119"/>
    </row>
    <row r="1535" spans="5:6" x14ac:dyDescent="0.25">
      <c r="E1535" s="119"/>
      <c r="F1535" s="119"/>
    </row>
    <row r="1536" spans="5:6" x14ac:dyDescent="0.25">
      <c r="E1536" s="119"/>
      <c r="F1536" s="119"/>
    </row>
    <row r="1537" spans="5:6" x14ac:dyDescent="0.25">
      <c r="E1537" s="119"/>
      <c r="F1537" s="119"/>
    </row>
    <row r="1538" spans="5:6" x14ac:dyDescent="0.25">
      <c r="E1538" s="119"/>
      <c r="F1538" s="119"/>
    </row>
    <row r="1539" spans="5:6" x14ac:dyDescent="0.25">
      <c r="E1539" s="119"/>
      <c r="F1539" s="119"/>
    </row>
    <row r="1540" spans="5:6" x14ac:dyDescent="0.25">
      <c r="E1540" s="119"/>
      <c r="F1540" s="119"/>
    </row>
    <row r="1541" spans="5:6" x14ac:dyDescent="0.25">
      <c r="E1541" s="119"/>
      <c r="F1541" s="119"/>
    </row>
    <row r="1542" spans="5:6" x14ac:dyDescent="0.25">
      <c r="E1542" s="119"/>
      <c r="F1542" s="119"/>
    </row>
    <row r="1543" spans="5:6" x14ac:dyDescent="0.25">
      <c r="E1543" s="119"/>
      <c r="F1543" s="119"/>
    </row>
    <row r="1544" spans="5:6" x14ac:dyDescent="0.25">
      <c r="E1544" s="119"/>
      <c r="F1544" s="119"/>
    </row>
    <row r="1545" spans="5:6" x14ac:dyDescent="0.25">
      <c r="E1545" s="119"/>
      <c r="F1545" s="119"/>
    </row>
    <row r="1546" spans="5:6" x14ac:dyDescent="0.25">
      <c r="E1546" s="119"/>
      <c r="F1546" s="119"/>
    </row>
    <row r="1547" spans="5:6" x14ac:dyDescent="0.25">
      <c r="E1547" s="119"/>
      <c r="F1547" s="119"/>
    </row>
    <row r="1548" spans="5:6" x14ac:dyDescent="0.25">
      <c r="E1548" s="119"/>
      <c r="F1548" s="119"/>
    </row>
    <row r="1549" spans="5:6" x14ac:dyDescent="0.25">
      <c r="E1549" s="119"/>
      <c r="F1549" s="119"/>
    </row>
    <row r="1550" spans="5:6" x14ac:dyDescent="0.25">
      <c r="E1550" s="119"/>
      <c r="F1550" s="119"/>
    </row>
    <row r="1551" spans="5:6" x14ac:dyDescent="0.25">
      <c r="E1551" s="119"/>
      <c r="F1551" s="119"/>
    </row>
    <row r="1552" spans="5:6" x14ac:dyDescent="0.25">
      <c r="E1552" s="119"/>
      <c r="F1552" s="119"/>
    </row>
    <row r="1553" spans="5:6" x14ac:dyDescent="0.25">
      <c r="E1553" s="119"/>
      <c r="F1553" s="119"/>
    </row>
    <row r="1554" spans="5:6" x14ac:dyDescent="0.25">
      <c r="E1554" s="119"/>
      <c r="F1554" s="119"/>
    </row>
    <row r="1555" spans="5:6" x14ac:dyDescent="0.25">
      <c r="E1555" s="119"/>
      <c r="F1555" s="119"/>
    </row>
    <row r="1556" spans="5:6" x14ac:dyDescent="0.25">
      <c r="E1556" s="119"/>
      <c r="F1556" s="119"/>
    </row>
    <row r="1557" spans="5:6" x14ac:dyDescent="0.25">
      <c r="E1557" s="119"/>
      <c r="F1557" s="119"/>
    </row>
    <row r="1558" spans="5:6" x14ac:dyDescent="0.25">
      <c r="E1558" s="119"/>
      <c r="F1558" s="119"/>
    </row>
    <row r="1559" spans="5:6" x14ac:dyDescent="0.25">
      <c r="E1559" s="119"/>
      <c r="F1559" s="119"/>
    </row>
    <row r="1560" spans="5:6" x14ac:dyDescent="0.25">
      <c r="E1560" s="119"/>
      <c r="F1560" s="119"/>
    </row>
    <row r="1561" spans="5:6" x14ac:dyDescent="0.25">
      <c r="E1561" s="119"/>
      <c r="F1561" s="119"/>
    </row>
    <row r="1562" spans="5:6" x14ac:dyDescent="0.25">
      <c r="E1562" s="119"/>
      <c r="F1562" s="119"/>
    </row>
    <row r="1563" spans="5:6" x14ac:dyDescent="0.25">
      <c r="E1563" s="119"/>
      <c r="F1563" s="119"/>
    </row>
    <row r="1564" spans="5:6" x14ac:dyDescent="0.25">
      <c r="E1564" s="119"/>
      <c r="F1564" s="119"/>
    </row>
    <row r="1565" spans="5:6" x14ac:dyDescent="0.25">
      <c r="E1565" s="119"/>
      <c r="F1565" s="119"/>
    </row>
    <row r="1566" spans="5:6" x14ac:dyDescent="0.25">
      <c r="E1566" s="119"/>
      <c r="F1566" s="119"/>
    </row>
    <row r="1567" spans="5:6" x14ac:dyDescent="0.25">
      <c r="E1567" s="119"/>
      <c r="F1567" s="119"/>
    </row>
    <row r="1568" spans="5:6" x14ac:dyDescent="0.25">
      <c r="E1568" s="119"/>
      <c r="F1568" s="119"/>
    </row>
    <row r="1569" spans="5:6" x14ac:dyDescent="0.25">
      <c r="E1569" s="119"/>
      <c r="F1569" s="119"/>
    </row>
    <row r="1570" spans="5:6" x14ac:dyDescent="0.25">
      <c r="E1570" s="119"/>
      <c r="F1570" s="119"/>
    </row>
    <row r="1571" spans="5:6" x14ac:dyDescent="0.25">
      <c r="E1571" s="119"/>
      <c r="F1571" s="119"/>
    </row>
    <row r="1572" spans="5:6" x14ac:dyDescent="0.25">
      <c r="E1572" s="119"/>
      <c r="F1572" s="119"/>
    </row>
    <row r="1573" spans="5:6" x14ac:dyDescent="0.25">
      <c r="E1573" s="119"/>
      <c r="F1573" s="119"/>
    </row>
    <row r="1574" spans="5:6" x14ac:dyDescent="0.25">
      <c r="E1574" s="119"/>
      <c r="F1574" s="119"/>
    </row>
    <row r="1575" spans="5:6" x14ac:dyDescent="0.25">
      <c r="E1575" s="119"/>
      <c r="F1575" s="119"/>
    </row>
    <row r="1576" spans="5:6" x14ac:dyDescent="0.25">
      <c r="E1576" s="119"/>
      <c r="F1576" s="119"/>
    </row>
    <row r="1577" spans="5:6" x14ac:dyDescent="0.25">
      <c r="E1577" s="119"/>
      <c r="F1577" s="119"/>
    </row>
    <row r="1578" spans="5:6" x14ac:dyDescent="0.25">
      <c r="E1578" s="119"/>
      <c r="F1578" s="119"/>
    </row>
    <row r="1579" spans="5:6" x14ac:dyDescent="0.25">
      <c r="E1579" s="119"/>
      <c r="F1579" s="119"/>
    </row>
    <row r="1580" spans="5:6" x14ac:dyDescent="0.25">
      <c r="E1580" s="119"/>
      <c r="F1580" s="119"/>
    </row>
    <row r="1581" spans="5:6" x14ac:dyDescent="0.25">
      <c r="E1581" s="119"/>
      <c r="F1581" s="119"/>
    </row>
    <row r="1582" spans="5:6" x14ac:dyDescent="0.25">
      <c r="E1582" s="119"/>
      <c r="F1582" s="119"/>
    </row>
    <row r="1583" spans="5:6" x14ac:dyDescent="0.25">
      <c r="E1583" s="119"/>
      <c r="F1583" s="119"/>
    </row>
    <row r="1584" spans="5:6" x14ac:dyDescent="0.25">
      <c r="E1584" s="119"/>
      <c r="F1584" s="119"/>
    </row>
    <row r="1585" spans="5:6" x14ac:dyDescent="0.25">
      <c r="E1585" s="119"/>
      <c r="F1585" s="119"/>
    </row>
    <row r="1586" spans="5:6" x14ac:dyDescent="0.25">
      <c r="E1586" s="119"/>
      <c r="F1586" s="119"/>
    </row>
    <row r="1587" spans="5:6" x14ac:dyDescent="0.25">
      <c r="E1587" s="119"/>
      <c r="F1587" s="119"/>
    </row>
    <row r="1588" spans="5:6" x14ac:dyDescent="0.25">
      <c r="E1588" s="119"/>
      <c r="F1588" s="119"/>
    </row>
    <row r="1589" spans="5:6" x14ac:dyDescent="0.25">
      <c r="E1589" s="119"/>
      <c r="F1589" s="119"/>
    </row>
    <row r="1590" spans="5:6" x14ac:dyDescent="0.25">
      <c r="E1590" s="119"/>
      <c r="F1590" s="119"/>
    </row>
    <row r="1591" spans="5:6" x14ac:dyDescent="0.25">
      <c r="E1591" s="119"/>
      <c r="F1591" s="119"/>
    </row>
    <row r="1592" spans="5:6" x14ac:dyDescent="0.25">
      <c r="E1592" s="119"/>
      <c r="F1592" s="119"/>
    </row>
    <row r="1593" spans="5:6" x14ac:dyDescent="0.25">
      <c r="E1593" s="119"/>
      <c r="F1593" s="119"/>
    </row>
    <row r="1594" spans="5:6" x14ac:dyDescent="0.25">
      <c r="E1594" s="119"/>
      <c r="F1594" s="119"/>
    </row>
    <row r="1595" spans="5:6" x14ac:dyDescent="0.25">
      <c r="E1595" s="119"/>
      <c r="F1595" s="119"/>
    </row>
    <row r="1596" spans="5:6" x14ac:dyDescent="0.25">
      <c r="E1596" s="119"/>
      <c r="F1596" s="119"/>
    </row>
    <row r="1597" spans="5:6" x14ac:dyDescent="0.25">
      <c r="E1597" s="119"/>
      <c r="F1597" s="119"/>
    </row>
    <row r="1598" spans="5:6" x14ac:dyDescent="0.25">
      <c r="E1598" s="119"/>
      <c r="F1598" s="119"/>
    </row>
    <row r="1599" spans="5:6" x14ac:dyDescent="0.25">
      <c r="E1599" s="119"/>
      <c r="F1599" s="119"/>
    </row>
    <row r="1600" spans="5:6" x14ac:dyDescent="0.25">
      <c r="E1600" s="119"/>
      <c r="F1600" s="119"/>
    </row>
    <row r="1601" spans="5:6" x14ac:dyDescent="0.25">
      <c r="E1601" s="119"/>
      <c r="F1601" s="119"/>
    </row>
    <row r="1602" spans="5:6" x14ac:dyDescent="0.25">
      <c r="E1602" s="119"/>
      <c r="F1602" s="119"/>
    </row>
    <row r="1603" spans="5:6" x14ac:dyDescent="0.25">
      <c r="E1603" s="119"/>
      <c r="F1603" s="119"/>
    </row>
    <row r="1604" spans="5:6" x14ac:dyDescent="0.25">
      <c r="E1604" s="119"/>
      <c r="F1604" s="119"/>
    </row>
    <row r="1605" spans="5:6" x14ac:dyDescent="0.25">
      <c r="E1605" s="119"/>
      <c r="F1605" s="119"/>
    </row>
    <row r="1606" spans="5:6" x14ac:dyDescent="0.25">
      <c r="E1606" s="119"/>
      <c r="F1606" s="119"/>
    </row>
    <row r="1607" spans="5:6" x14ac:dyDescent="0.25">
      <c r="E1607" s="119"/>
      <c r="F1607" s="119"/>
    </row>
    <row r="1608" spans="5:6" x14ac:dyDescent="0.25">
      <c r="E1608" s="119"/>
      <c r="F1608" s="119"/>
    </row>
    <row r="1609" spans="5:6" x14ac:dyDescent="0.25">
      <c r="E1609" s="119"/>
      <c r="F1609" s="119"/>
    </row>
    <row r="1610" spans="5:6" x14ac:dyDescent="0.25">
      <c r="E1610" s="119"/>
      <c r="F1610" s="119"/>
    </row>
    <row r="1611" spans="5:6" x14ac:dyDescent="0.25">
      <c r="E1611" s="119"/>
      <c r="F1611" s="119"/>
    </row>
    <row r="1612" spans="5:6" x14ac:dyDescent="0.25">
      <c r="E1612" s="119"/>
      <c r="F1612" s="119"/>
    </row>
    <row r="1613" spans="5:6" x14ac:dyDescent="0.25">
      <c r="E1613" s="119"/>
      <c r="F1613" s="119"/>
    </row>
    <row r="1614" spans="5:6" x14ac:dyDescent="0.25">
      <c r="E1614" s="119"/>
      <c r="F1614" s="119"/>
    </row>
    <row r="1615" spans="5:6" x14ac:dyDescent="0.25">
      <c r="E1615" s="119"/>
      <c r="F1615" s="119"/>
    </row>
    <row r="1616" spans="5:6" x14ac:dyDescent="0.25">
      <c r="E1616" s="119"/>
      <c r="F1616" s="119"/>
    </row>
    <row r="1617" spans="5:6" x14ac:dyDescent="0.25">
      <c r="E1617" s="119"/>
      <c r="F1617" s="119"/>
    </row>
    <row r="1618" spans="5:6" x14ac:dyDescent="0.25">
      <c r="E1618" s="119"/>
      <c r="F1618" s="119"/>
    </row>
    <row r="1619" spans="5:6" x14ac:dyDescent="0.25">
      <c r="E1619" s="119"/>
      <c r="F1619" s="119"/>
    </row>
    <row r="1620" spans="5:6" x14ac:dyDescent="0.25">
      <c r="E1620" s="119"/>
      <c r="F1620" s="119"/>
    </row>
    <row r="1621" spans="5:6" x14ac:dyDescent="0.25">
      <c r="E1621" s="119"/>
      <c r="F1621" s="119"/>
    </row>
    <row r="1622" spans="5:6" x14ac:dyDescent="0.25">
      <c r="E1622" s="119"/>
      <c r="F1622" s="119"/>
    </row>
    <row r="1623" spans="5:6" x14ac:dyDescent="0.25">
      <c r="E1623" s="119"/>
      <c r="F1623" s="119"/>
    </row>
    <row r="1624" spans="5:6" x14ac:dyDescent="0.25">
      <c r="E1624" s="119"/>
      <c r="F1624" s="119"/>
    </row>
    <row r="1625" spans="5:6" x14ac:dyDescent="0.25">
      <c r="E1625" s="119"/>
      <c r="F1625" s="119"/>
    </row>
    <row r="1626" spans="5:6" x14ac:dyDescent="0.25">
      <c r="E1626" s="119"/>
      <c r="F1626" s="119"/>
    </row>
    <row r="1627" spans="5:6" x14ac:dyDescent="0.25">
      <c r="E1627" s="119"/>
      <c r="F1627" s="119"/>
    </row>
    <row r="1628" spans="5:6" x14ac:dyDescent="0.25">
      <c r="E1628" s="119"/>
      <c r="F1628" s="119"/>
    </row>
    <row r="1629" spans="5:6" x14ac:dyDescent="0.25">
      <c r="E1629" s="119"/>
      <c r="F1629" s="119"/>
    </row>
    <row r="1630" spans="5:6" x14ac:dyDescent="0.25">
      <c r="E1630" s="119"/>
      <c r="F1630" s="119"/>
    </row>
    <row r="1631" spans="5:6" x14ac:dyDescent="0.25">
      <c r="E1631" s="119"/>
      <c r="F1631" s="119"/>
    </row>
    <row r="1632" spans="5:6" x14ac:dyDescent="0.25">
      <c r="E1632" s="119"/>
      <c r="F1632" s="119"/>
    </row>
    <row r="1633" spans="5:6" x14ac:dyDescent="0.25">
      <c r="E1633" s="119"/>
      <c r="F1633" s="119"/>
    </row>
    <row r="1634" spans="5:6" x14ac:dyDescent="0.25">
      <c r="E1634" s="119"/>
      <c r="F1634" s="119"/>
    </row>
    <row r="1635" spans="5:6" x14ac:dyDescent="0.25">
      <c r="E1635" s="119"/>
      <c r="F1635" s="119"/>
    </row>
    <row r="1636" spans="5:6" x14ac:dyDescent="0.25">
      <c r="E1636" s="119"/>
      <c r="F1636" s="119"/>
    </row>
    <row r="1637" spans="5:6" x14ac:dyDescent="0.25">
      <c r="E1637" s="119"/>
      <c r="F1637" s="119"/>
    </row>
    <row r="1638" spans="5:6" x14ac:dyDescent="0.25">
      <c r="E1638" s="119"/>
      <c r="F1638" s="119"/>
    </row>
    <row r="1639" spans="5:6" x14ac:dyDescent="0.25">
      <c r="E1639" s="119"/>
      <c r="F1639" s="119"/>
    </row>
    <row r="1640" spans="5:6" x14ac:dyDescent="0.25">
      <c r="E1640" s="119"/>
      <c r="F1640" s="119"/>
    </row>
    <row r="1641" spans="5:6" x14ac:dyDescent="0.25">
      <c r="E1641" s="119"/>
      <c r="F1641" s="119"/>
    </row>
    <row r="1642" spans="5:6" x14ac:dyDescent="0.25">
      <c r="E1642" s="119"/>
      <c r="F1642" s="119"/>
    </row>
    <row r="1643" spans="5:6" x14ac:dyDescent="0.25">
      <c r="E1643" s="119"/>
      <c r="F1643" s="119"/>
    </row>
    <row r="1644" spans="5:6" x14ac:dyDescent="0.25">
      <c r="E1644" s="119"/>
      <c r="F1644" s="119"/>
    </row>
    <row r="1645" spans="5:6" x14ac:dyDescent="0.25">
      <c r="E1645" s="119"/>
      <c r="F1645" s="119"/>
    </row>
    <row r="1646" spans="5:6" x14ac:dyDescent="0.25">
      <c r="E1646" s="119"/>
      <c r="F1646" s="119"/>
    </row>
    <row r="1647" spans="5:6" x14ac:dyDescent="0.25">
      <c r="E1647" s="119"/>
      <c r="F1647" s="119"/>
    </row>
    <row r="1648" spans="5:6" x14ac:dyDescent="0.25">
      <c r="E1648" s="119"/>
      <c r="F1648" s="119"/>
    </row>
    <row r="1649" spans="5:6" x14ac:dyDescent="0.25">
      <c r="E1649" s="119"/>
      <c r="F1649" s="119"/>
    </row>
    <row r="1650" spans="5:6" x14ac:dyDescent="0.25">
      <c r="E1650" s="119"/>
      <c r="F1650" s="119"/>
    </row>
    <row r="1651" spans="5:6" x14ac:dyDescent="0.25">
      <c r="E1651" s="119"/>
      <c r="F1651" s="119"/>
    </row>
    <row r="1652" spans="5:6" x14ac:dyDescent="0.25">
      <c r="E1652" s="119"/>
      <c r="F1652" s="119"/>
    </row>
    <row r="1653" spans="5:6" x14ac:dyDescent="0.25">
      <c r="E1653" s="119"/>
      <c r="F1653" s="119"/>
    </row>
    <row r="1654" spans="5:6" x14ac:dyDescent="0.25">
      <c r="E1654" s="119"/>
      <c r="F1654" s="119"/>
    </row>
    <row r="1655" spans="5:6" x14ac:dyDescent="0.25">
      <c r="E1655" s="119"/>
      <c r="F1655" s="119"/>
    </row>
    <row r="1656" spans="5:6" x14ac:dyDescent="0.25">
      <c r="E1656" s="119"/>
      <c r="F1656" s="119"/>
    </row>
    <row r="1657" spans="5:6" x14ac:dyDescent="0.25">
      <c r="E1657" s="119"/>
      <c r="F1657" s="119"/>
    </row>
    <row r="1658" spans="5:6" x14ac:dyDescent="0.25">
      <c r="E1658" s="119"/>
      <c r="F1658" s="119"/>
    </row>
    <row r="1659" spans="5:6" x14ac:dyDescent="0.25">
      <c r="E1659" s="119"/>
      <c r="F1659" s="119"/>
    </row>
    <row r="1660" spans="5:6" x14ac:dyDescent="0.25">
      <c r="E1660" s="119"/>
      <c r="F1660" s="119"/>
    </row>
    <row r="1661" spans="5:6" x14ac:dyDescent="0.25">
      <c r="E1661" s="119"/>
      <c r="F1661" s="119"/>
    </row>
    <row r="1662" spans="5:6" x14ac:dyDescent="0.25">
      <c r="E1662" s="119"/>
      <c r="F1662" s="119"/>
    </row>
    <row r="1663" spans="5:6" x14ac:dyDescent="0.25">
      <c r="E1663" s="119"/>
      <c r="F1663" s="119"/>
    </row>
    <row r="1664" spans="5:6" x14ac:dyDescent="0.25">
      <c r="E1664" s="119"/>
      <c r="F1664" s="119"/>
    </row>
    <row r="1665" spans="5:6" x14ac:dyDescent="0.25">
      <c r="E1665" s="119"/>
      <c r="F1665" s="119"/>
    </row>
    <row r="1666" spans="5:6" x14ac:dyDescent="0.25">
      <c r="E1666" s="119"/>
      <c r="F1666" s="119"/>
    </row>
    <row r="1667" spans="5:6" x14ac:dyDescent="0.25">
      <c r="E1667" s="119"/>
      <c r="F1667" s="119"/>
    </row>
    <row r="1668" spans="5:6" x14ac:dyDescent="0.25">
      <c r="E1668" s="119"/>
      <c r="F1668" s="119"/>
    </row>
    <row r="1669" spans="5:6" x14ac:dyDescent="0.25">
      <c r="E1669" s="119"/>
      <c r="F1669" s="119"/>
    </row>
    <row r="1670" spans="5:6" x14ac:dyDescent="0.25">
      <c r="E1670" s="119"/>
      <c r="F1670" s="119"/>
    </row>
    <row r="1671" spans="5:6" x14ac:dyDescent="0.25">
      <c r="E1671" s="119"/>
      <c r="F1671" s="119"/>
    </row>
    <row r="1672" spans="5:6" x14ac:dyDescent="0.25">
      <c r="E1672" s="119"/>
      <c r="F1672" s="119"/>
    </row>
    <row r="1673" spans="5:6" x14ac:dyDescent="0.25">
      <c r="E1673" s="119"/>
      <c r="F1673" s="119"/>
    </row>
    <row r="1674" spans="5:6" x14ac:dyDescent="0.25">
      <c r="E1674" s="119"/>
      <c r="F1674" s="119"/>
    </row>
    <row r="1675" spans="5:6" x14ac:dyDescent="0.25">
      <c r="E1675" s="119"/>
      <c r="F1675" s="119"/>
    </row>
    <row r="1676" spans="5:6" x14ac:dyDescent="0.25">
      <c r="E1676" s="119"/>
      <c r="F1676" s="119"/>
    </row>
    <row r="1677" spans="5:6" x14ac:dyDescent="0.25">
      <c r="E1677" s="119"/>
      <c r="F1677" s="119"/>
    </row>
    <row r="1678" spans="5:6" x14ac:dyDescent="0.25">
      <c r="E1678" s="119"/>
      <c r="F1678" s="119"/>
    </row>
    <row r="1679" spans="5:6" x14ac:dyDescent="0.25">
      <c r="E1679" s="119"/>
      <c r="F1679" s="119"/>
    </row>
    <row r="1680" spans="5:6" x14ac:dyDescent="0.25">
      <c r="E1680" s="119"/>
      <c r="F1680" s="119"/>
    </row>
    <row r="1681" spans="5:6" x14ac:dyDescent="0.25">
      <c r="E1681" s="119"/>
      <c r="F1681" s="119"/>
    </row>
    <row r="1682" spans="5:6" x14ac:dyDescent="0.25">
      <c r="E1682" s="119"/>
      <c r="F1682" s="119"/>
    </row>
    <row r="1683" spans="5:6" x14ac:dyDescent="0.25">
      <c r="E1683" s="119"/>
      <c r="F1683" s="119"/>
    </row>
    <row r="1684" spans="5:6" x14ac:dyDescent="0.25">
      <c r="E1684" s="119"/>
      <c r="F1684" s="119"/>
    </row>
    <row r="1685" spans="5:6" x14ac:dyDescent="0.25">
      <c r="E1685" s="119"/>
      <c r="F1685" s="119"/>
    </row>
    <row r="1686" spans="5:6" x14ac:dyDescent="0.25">
      <c r="E1686" s="119"/>
      <c r="F1686" s="119"/>
    </row>
    <row r="1687" spans="5:6" x14ac:dyDescent="0.25">
      <c r="E1687" s="119"/>
      <c r="F1687" s="119"/>
    </row>
    <row r="1688" spans="5:6" x14ac:dyDescent="0.25">
      <c r="E1688" s="119"/>
      <c r="F1688" s="119"/>
    </row>
    <row r="1689" spans="5:6" x14ac:dyDescent="0.25">
      <c r="E1689" s="119"/>
      <c r="F1689" s="119"/>
    </row>
    <row r="1690" spans="5:6" x14ac:dyDescent="0.25">
      <c r="E1690" s="119"/>
      <c r="F1690" s="119"/>
    </row>
    <row r="1691" spans="5:6" x14ac:dyDescent="0.25">
      <c r="E1691" s="119"/>
      <c r="F1691" s="119"/>
    </row>
    <row r="1692" spans="5:6" x14ac:dyDescent="0.25">
      <c r="E1692" s="119"/>
      <c r="F1692" s="119"/>
    </row>
    <row r="1693" spans="5:6" x14ac:dyDescent="0.25">
      <c r="E1693" s="119"/>
      <c r="F1693" s="119"/>
    </row>
    <row r="1694" spans="5:6" x14ac:dyDescent="0.25">
      <c r="E1694" s="119"/>
      <c r="F1694" s="119"/>
    </row>
    <row r="1695" spans="5:6" x14ac:dyDescent="0.25">
      <c r="E1695" s="119"/>
      <c r="F1695" s="119"/>
    </row>
    <row r="1696" spans="5:6" x14ac:dyDescent="0.25">
      <c r="E1696" s="119"/>
      <c r="F1696" s="119"/>
    </row>
    <row r="1697" spans="5:6" x14ac:dyDescent="0.25">
      <c r="E1697" s="119"/>
      <c r="F1697" s="119"/>
    </row>
    <row r="1698" spans="5:6" x14ac:dyDescent="0.25">
      <c r="E1698" s="119"/>
      <c r="F1698" s="119"/>
    </row>
    <row r="1699" spans="5:6" x14ac:dyDescent="0.25">
      <c r="E1699" s="119"/>
      <c r="F1699" s="119"/>
    </row>
    <row r="1700" spans="5:6" x14ac:dyDescent="0.25">
      <c r="E1700" s="119"/>
      <c r="F1700" s="119"/>
    </row>
    <row r="1701" spans="5:6" x14ac:dyDescent="0.25">
      <c r="E1701" s="119"/>
      <c r="F1701" s="119"/>
    </row>
    <row r="1702" spans="5:6" x14ac:dyDescent="0.25">
      <c r="E1702" s="119"/>
      <c r="F1702" s="119"/>
    </row>
    <row r="1703" spans="5:6" x14ac:dyDescent="0.25">
      <c r="E1703" s="119"/>
      <c r="F1703" s="119"/>
    </row>
    <row r="1704" spans="5:6" x14ac:dyDescent="0.25">
      <c r="E1704" s="119"/>
      <c r="F1704" s="119"/>
    </row>
    <row r="1705" spans="5:6" x14ac:dyDescent="0.25">
      <c r="E1705" s="119"/>
      <c r="F1705" s="119"/>
    </row>
    <row r="1706" spans="5:6" x14ac:dyDescent="0.25">
      <c r="E1706" s="119"/>
      <c r="F1706" s="119"/>
    </row>
    <row r="1707" spans="5:6" x14ac:dyDescent="0.25">
      <c r="E1707" s="119"/>
      <c r="F1707" s="119"/>
    </row>
    <row r="1708" spans="5:6" x14ac:dyDescent="0.25">
      <c r="E1708" s="119"/>
      <c r="F1708" s="119"/>
    </row>
    <row r="1709" spans="5:6" x14ac:dyDescent="0.25">
      <c r="E1709" s="119"/>
      <c r="F1709" s="119"/>
    </row>
    <row r="1710" spans="5:6" x14ac:dyDescent="0.25">
      <c r="E1710" s="119"/>
      <c r="F1710" s="119"/>
    </row>
    <row r="1711" spans="5:6" x14ac:dyDescent="0.25">
      <c r="E1711" s="119"/>
      <c r="F1711" s="119"/>
    </row>
    <row r="1712" spans="5:6" x14ac:dyDescent="0.25">
      <c r="E1712" s="119"/>
      <c r="F1712" s="119"/>
    </row>
    <row r="1713" spans="5:6" x14ac:dyDescent="0.25">
      <c r="E1713" s="119"/>
      <c r="F1713" s="119"/>
    </row>
    <row r="1714" spans="5:6" x14ac:dyDescent="0.25">
      <c r="E1714" s="119"/>
      <c r="F1714" s="119"/>
    </row>
    <row r="1715" spans="5:6" x14ac:dyDescent="0.25">
      <c r="E1715" s="119"/>
      <c r="F1715" s="119"/>
    </row>
    <row r="1716" spans="5:6" x14ac:dyDescent="0.25">
      <c r="E1716" s="119"/>
      <c r="F1716" s="119"/>
    </row>
    <row r="1717" spans="5:6" x14ac:dyDescent="0.25">
      <c r="E1717" s="119"/>
      <c r="F1717" s="119"/>
    </row>
    <row r="1718" spans="5:6" x14ac:dyDescent="0.25">
      <c r="E1718" s="119"/>
      <c r="F1718" s="119"/>
    </row>
    <row r="1719" spans="5:6" x14ac:dyDescent="0.25">
      <c r="E1719" s="119"/>
      <c r="F1719" s="119"/>
    </row>
    <row r="1720" spans="5:6" x14ac:dyDescent="0.25">
      <c r="E1720" s="119"/>
      <c r="F1720" s="119"/>
    </row>
    <row r="1721" spans="5:6" x14ac:dyDescent="0.25">
      <c r="E1721" s="119"/>
      <c r="F1721" s="119"/>
    </row>
    <row r="1722" spans="5:6" x14ac:dyDescent="0.25">
      <c r="E1722" s="119"/>
      <c r="F1722" s="119"/>
    </row>
    <row r="1723" spans="5:6" x14ac:dyDescent="0.25">
      <c r="E1723" s="119"/>
      <c r="F1723" s="119"/>
    </row>
    <row r="1724" spans="5:6" x14ac:dyDescent="0.25">
      <c r="E1724" s="119"/>
      <c r="F1724" s="119"/>
    </row>
    <row r="1725" spans="5:6" x14ac:dyDescent="0.25">
      <c r="E1725" s="119"/>
      <c r="F1725" s="119"/>
    </row>
    <row r="1726" spans="5:6" x14ac:dyDescent="0.25">
      <c r="E1726" s="119"/>
      <c r="F1726" s="119"/>
    </row>
    <row r="1727" spans="5:6" x14ac:dyDescent="0.25">
      <c r="E1727" s="119"/>
      <c r="F1727" s="119"/>
    </row>
    <row r="1728" spans="5:6" x14ac:dyDescent="0.25">
      <c r="E1728" s="119"/>
      <c r="F1728" s="119"/>
    </row>
    <row r="1729" spans="5:6" x14ac:dyDescent="0.25">
      <c r="E1729" s="119"/>
      <c r="F1729" s="119"/>
    </row>
    <row r="1730" spans="5:6" x14ac:dyDescent="0.25">
      <c r="E1730" s="119"/>
      <c r="F1730" s="119"/>
    </row>
    <row r="1731" spans="5:6" x14ac:dyDescent="0.25">
      <c r="E1731" s="119"/>
      <c r="F1731" s="119"/>
    </row>
    <row r="1732" spans="5:6" x14ac:dyDescent="0.25">
      <c r="E1732" s="119"/>
      <c r="F1732" s="119"/>
    </row>
    <row r="1733" spans="5:6" x14ac:dyDescent="0.25">
      <c r="E1733" s="119"/>
      <c r="F1733" s="119"/>
    </row>
    <row r="1734" spans="5:6" x14ac:dyDescent="0.25">
      <c r="E1734" s="119"/>
      <c r="F1734" s="119"/>
    </row>
    <row r="1735" spans="5:6" x14ac:dyDescent="0.25">
      <c r="E1735" s="119"/>
      <c r="F1735" s="119"/>
    </row>
    <row r="1736" spans="5:6" x14ac:dyDescent="0.25">
      <c r="E1736" s="119"/>
      <c r="F1736" s="119"/>
    </row>
    <row r="1737" spans="5:6" x14ac:dyDescent="0.25">
      <c r="E1737" s="119"/>
      <c r="F1737" s="119"/>
    </row>
    <row r="1738" spans="5:6" x14ac:dyDescent="0.25">
      <c r="E1738" s="119"/>
      <c r="F1738" s="119"/>
    </row>
    <row r="1739" spans="5:6" x14ac:dyDescent="0.25">
      <c r="E1739" s="119"/>
      <c r="F1739" s="119"/>
    </row>
    <row r="1740" spans="5:6" x14ac:dyDescent="0.25">
      <c r="E1740" s="119"/>
      <c r="F1740" s="119"/>
    </row>
    <row r="1741" spans="5:6" x14ac:dyDescent="0.25">
      <c r="E1741" s="119"/>
      <c r="F1741" s="119"/>
    </row>
    <row r="1742" spans="5:6" x14ac:dyDescent="0.25">
      <c r="E1742" s="119"/>
      <c r="F1742" s="119"/>
    </row>
    <row r="1743" spans="5:6" x14ac:dyDescent="0.25">
      <c r="E1743" s="119"/>
      <c r="F1743" s="119"/>
    </row>
    <row r="1744" spans="5:6" x14ac:dyDescent="0.25">
      <c r="E1744" s="119"/>
      <c r="F1744" s="119"/>
    </row>
    <row r="1745" spans="5:6" x14ac:dyDescent="0.25">
      <c r="E1745" s="119"/>
      <c r="F1745" s="119"/>
    </row>
    <row r="1746" spans="5:6" x14ac:dyDescent="0.25">
      <c r="E1746" s="119"/>
      <c r="F1746" s="119"/>
    </row>
    <row r="1747" spans="5:6" x14ac:dyDescent="0.25">
      <c r="E1747" s="119"/>
      <c r="F1747" s="119"/>
    </row>
    <row r="1748" spans="5:6" x14ac:dyDescent="0.25">
      <c r="E1748" s="119"/>
      <c r="F1748" s="119"/>
    </row>
    <row r="1749" spans="5:6" x14ac:dyDescent="0.25">
      <c r="E1749" s="119"/>
      <c r="F1749" s="119"/>
    </row>
    <row r="1750" spans="5:6" x14ac:dyDescent="0.25">
      <c r="E1750" s="119"/>
      <c r="F1750" s="119"/>
    </row>
    <row r="1751" spans="5:6" x14ac:dyDescent="0.25">
      <c r="E1751" s="119"/>
      <c r="F1751" s="119"/>
    </row>
    <row r="1752" spans="5:6" x14ac:dyDescent="0.25">
      <c r="E1752" s="119"/>
      <c r="F1752" s="119"/>
    </row>
    <row r="1753" spans="5:6" x14ac:dyDescent="0.25">
      <c r="E1753" s="119"/>
      <c r="F1753" s="119"/>
    </row>
    <row r="1754" spans="5:6" x14ac:dyDescent="0.25">
      <c r="E1754" s="119"/>
      <c r="F1754" s="119"/>
    </row>
    <row r="1755" spans="5:6" x14ac:dyDescent="0.25">
      <c r="E1755" s="119"/>
      <c r="F1755" s="119"/>
    </row>
    <row r="1756" spans="5:6" x14ac:dyDescent="0.25">
      <c r="E1756" s="119"/>
      <c r="F1756" s="119"/>
    </row>
    <row r="1757" spans="5:6" x14ac:dyDescent="0.25">
      <c r="E1757" s="119"/>
      <c r="F1757" s="119"/>
    </row>
    <row r="1758" spans="5:6" x14ac:dyDescent="0.25">
      <c r="E1758" s="119"/>
      <c r="F1758" s="119"/>
    </row>
    <row r="1759" spans="5:6" x14ac:dyDescent="0.25">
      <c r="E1759" s="119"/>
      <c r="F1759" s="119"/>
    </row>
    <row r="1760" spans="5:6" x14ac:dyDescent="0.25">
      <c r="E1760" s="119"/>
      <c r="F1760" s="119"/>
    </row>
    <row r="1761" spans="5:6" x14ac:dyDescent="0.25">
      <c r="E1761" s="119"/>
      <c r="F1761" s="119"/>
    </row>
    <row r="1762" spans="5:6" x14ac:dyDescent="0.25">
      <c r="E1762" s="119"/>
      <c r="F1762" s="119"/>
    </row>
    <row r="1763" spans="5:6" x14ac:dyDescent="0.25">
      <c r="E1763" s="119"/>
      <c r="F1763" s="119"/>
    </row>
    <row r="1764" spans="5:6" x14ac:dyDescent="0.25">
      <c r="E1764" s="119"/>
      <c r="F1764" s="119"/>
    </row>
    <row r="1765" spans="5:6" x14ac:dyDescent="0.25">
      <c r="E1765" s="119"/>
      <c r="F1765" s="119"/>
    </row>
    <row r="1766" spans="5:6" x14ac:dyDescent="0.25">
      <c r="E1766" s="119"/>
      <c r="F1766" s="119"/>
    </row>
    <row r="1767" spans="5:6" x14ac:dyDescent="0.25">
      <c r="E1767" s="119"/>
      <c r="F1767" s="119"/>
    </row>
    <row r="1768" spans="5:6" x14ac:dyDescent="0.25">
      <c r="E1768" s="119"/>
      <c r="F1768" s="119"/>
    </row>
    <row r="1769" spans="5:6" x14ac:dyDescent="0.25">
      <c r="E1769" s="119"/>
      <c r="F1769" s="119"/>
    </row>
    <row r="1770" spans="5:6" x14ac:dyDescent="0.25">
      <c r="E1770" s="119"/>
      <c r="F1770" s="119"/>
    </row>
    <row r="1771" spans="5:6" x14ac:dyDescent="0.25">
      <c r="E1771" s="119"/>
      <c r="F1771" s="119"/>
    </row>
    <row r="1772" spans="5:6" x14ac:dyDescent="0.25">
      <c r="E1772" s="119"/>
      <c r="F1772" s="119"/>
    </row>
    <row r="1773" spans="5:6" x14ac:dyDescent="0.25">
      <c r="E1773" s="119"/>
      <c r="F1773" s="119"/>
    </row>
    <row r="1774" spans="5:6" x14ac:dyDescent="0.25">
      <c r="E1774" s="119"/>
      <c r="F1774" s="119"/>
    </row>
    <row r="1775" spans="5:6" x14ac:dyDescent="0.25">
      <c r="E1775" s="119"/>
      <c r="F1775" s="119"/>
    </row>
    <row r="1776" spans="5:6" x14ac:dyDescent="0.25">
      <c r="E1776" s="119"/>
      <c r="F1776" s="119"/>
    </row>
    <row r="1777" spans="5:6" x14ac:dyDescent="0.25">
      <c r="E1777" s="119"/>
      <c r="F1777" s="119"/>
    </row>
    <row r="1778" spans="5:6" x14ac:dyDescent="0.25">
      <c r="E1778" s="119"/>
      <c r="F1778" s="119"/>
    </row>
    <row r="1779" spans="5:6" x14ac:dyDescent="0.25">
      <c r="E1779" s="119"/>
      <c r="F1779" s="119"/>
    </row>
    <row r="1780" spans="5:6" x14ac:dyDescent="0.25">
      <c r="E1780" s="119"/>
      <c r="F1780" s="119"/>
    </row>
    <row r="1781" spans="5:6" x14ac:dyDescent="0.25">
      <c r="E1781" s="119"/>
      <c r="F1781" s="119"/>
    </row>
    <row r="1782" spans="5:6" x14ac:dyDescent="0.25">
      <c r="E1782" s="119"/>
      <c r="F1782" s="119"/>
    </row>
    <row r="1783" spans="5:6" x14ac:dyDescent="0.25">
      <c r="E1783" s="119"/>
      <c r="F1783" s="119"/>
    </row>
    <row r="1784" spans="5:6" x14ac:dyDescent="0.25">
      <c r="E1784" s="119"/>
      <c r="F1784" s="119"/>
    </row>
    <row r="1785" spans="5:6" x14ac:dyDescent="0.25">
      <c r="E1785" s="119"/>
      <c r="F1785" s="119"/>
    </row>
    <row r="1786" spans="5:6" x14ac:dyDescent="0.25">
      <c r="E1786" s="119"/>
      <c r="F1786" s="119"/>
    </row>
    <row r="1787" spans="5:6" x14ac:dyDescent="0.25">
      <c r="E1787" s="119"/>
      <c r="F1787" s="119"/>
    </row>
    <row r="1788" spans="5:6" x14ac:dyDescent="0.25">
      <c r="E1788" s="119"/>
      <c r="F1788" s="119"/>
    </row>
    <row r="1789" spans="5:6" x14ac:dyDescent="0.25">
      <c r="E1789" s="119"/>
      <c r="F1789" s="119"/>
    </row>
    <row r="1790" spans="5:6" x14ac:dyDescent="0.25">
      <c r="E1790" s="119"/>
      <c r="F1790" s="119"/>
    </row>
    <row r="1791" spans="5:6" x14ac:dyDescent="0.25">
      <c r="E1791" s="119"/>
      <c r="F1791" s="119"/>
    </row>
    <row r="1792" spans="5:6" x14ac:dyDescent="0.25">
      <c r="E1792" s="119"/>
      <c r="F1792" s="119"/>
    </row>
    <row r="1793" spans="5:6" x14ac:dyDescent="0.25">
      <c r="E1793" s="119"/>
      <c r="F1793" s="119"/>
    </row>
    <row r="1794" spans="5:6" x14ac:dyDescent="0.25">
      <c r="E1794" s="119"/>
      <c r="F1794" s="119"/>
    </row>
    <row r="1795" spans="5:6" x14ac:dyDescent="0.25">
      <c r="E1795" s="119"/>
      <c r="F1795" s="119"/>
    </row>
    <row r="1796" spans="5:6" x14ac:dyDescent="0.25">
      <c r="E1796" s="119"/>
      <c r="F1796" s="119"/>
    </row>
    <row r="1797" spans="5:6" x14ac:dyDescent="0.25">
      <c r="E1797" s="119"/>
      <c r="F1797" s="119"/>
    </row>
    <row r="1798" spans="5:6" x14ac:dyDescent="0.25">
      <c r="E1798" s="119"/>
      <c r="F1798" s="119"/>
    </row>
    <row r="1799" spans="5:6" x14ac:dyDescent="0.25">
      <c r="E1799" s="119"/>
      <c r="F1799" s="119"/>
    </row>
    <row r="1800" spans="5:6" x14ac:dyDescent="0.25">
      <c r="E1800" s="119"/>
      <c r="F1800" s="119"/>
    </row>
    <row r="1801" spans="5:6" x14ac:dyDescent="0.25">
      <c r="E1801" s="119"/>
      <c r="F1801" s="119"/>
    </row>
    <row r="1802" spans="5:6" x14ac:dyDescent="0.25">
      <c r="E1802" s="119"/>
      <c r="F1802" s="119"/>
    </row>
    <row r="1803" spans="5:6" x14ac:dyDescent="0.25">
      <c r="E1803" s="119"/>
      <c r="F1803" s="119"/>
    </row>
    <row r="1804" spans="5:6" x14ac:dyDescent="0.25">
      <c r="E1804" s="119"/>
      <c r="F1804" s="119"/>
    </row>
    <row r="1805" spans="5:6" x14ac:dyDescent="0.25">
      <c r="E1805" s="119"/>
      <c r="F1805" s="119"/>
    </row>
    <row r="1806" spans="5:6" x14ac:dyDescent="0.25">
      <c r="E1806" s="119"/>
      <c r="F1806" s="119"/>
    </row>
    <row r="1807" spans="5:6" x14ac:dyDescent="0.25">
      <c r="E1807" s="119"/>
      <c r="F1807" s="119"/>
    </row>
    <row r="1808" spans="5:6" x14ac:dyDescent="0.25">
      <c r="E1808" s="119"/>
      <c r="F1808" s="119"/>
    </row>
    <row r="1809" spans="5:6" x14ac:dyDescent="0.25">
      <c r="E1809" s="119"/>
      <c r="F1809" s="119"/>
    </row>
    <row r="1810" spans="5:6" x14ac:dyDescent="0.25">
      <c r="E1810" s="119"/>
      <c r="F1810" s="119"/>
    </row>
    <row r="1811" spans="5:6" x14ac:dyDescent="0.25">
      <c r="E1811" s="119"/>
      <c r="F1811" s="119"/>
    </row>
    <row r="1812" spans="5:6" x14ac:dyDescent="0.25">
      <c r="E1812" s="119"/>
      <c r="F1812" s="119"/>
    </row>
    <row r="1813" spans="5:6" x14ac:dyDescent="0.25">
      <c r="E1813" s="119"/>
      <c r="F1813" s="119"/>
    </row>
    <row r="1814" spans="5:6" x14ac:dyDescent="0.25">
      <c r="E1814" s="119"/>
      <c r="F1814" s="119"/>
    </row>
    <row r="1815" spans="5:6" x14ac:dyDescent="0.25">
      <c r="E1815" s="119"/>
      <c r="F1815" s="119"/>
    </row>
    <row r="1816" spans="5:6" x14ac:dyDescent="0.25">
      <c r="E1816" s="119"/>
      <c r="F1816" s="119"/>
    </row>
    <row r="1817" spans="5:6" x14ac:dyDescent="0.25">
      <c r="E1817" s="119"/>
      <c r="F1817" s="119"/>
    </row>
    <row r="1818" spans="5:6" x14ac:dyDescent="0.25">
      <c r="E1818" s="119"/>
      <c r="F1818" s="119"/>
    </row>
    <row r="1819" spans="5:6" x14ac:dyDescent="0.25">
      <c r="E1819" s="119"/>
      <c r="F1819" s="119"/>
    </row>
    <row r="1820" spans="5:6" x14ac:dyDescent="0.25">
      <c r="E1820" s="119"/>
      <c r="F1820" s="119"/>
    </row>
    <row r="1821" spans="5:6" x14ac:dyDescent="0.25">
      <c r="E1821" s="119"/>
      <c r="F1821" s="119"/>
    </row>
    <row r="1822" spans="5:6" x14ac:dyDescent="0.25">
      <c r="E1822" s="119"/>
      <c r="F1822" s="119"/>
    </row>
    <row r="1823" spans="5:6" x14ac:dyDescent="0.25">
      <c r="E1823" s="119"/>
      <c r="F1823" s="119"/>
    </row>
    <row r="1824" spans="5:6" x14ac:dyDescent="0.25">
      <c r="E1824" s="119"/>
      <c r="F1824" s="119"/>
    </row>
    <row r="1825" spans="5:6" x14ac:dyDescent="0.25">
      <c r="E1825" s="119"/>
      <c r="F1825" s="119"/>
    </row>
    <row r="1826" spans="5:6" x14ac:dyDescent="0.25">
      <c r="E1826" s="119"/>
      <c r="F1826" s="119"/>
    </row>
    <row r="1827" spans="5:6" x14ac:dyDescent="0.25">
      <c r="E1827" s="119"/>
      <c r="F1827" s="119"/>
    </row>
    <row r="1828" spans="5:6" x14ac:dyDescent="0.25">
      <c r="E1828" s="119"/>
      <c r="F1828" s="119"/>
    </row>
    <row r="1829" spans="5:6" x14ac:dyDescent="0.25">
      <c r="E1829" s="119"/>
      <c r="F1829" s="119"/>
    </row>
    <row r="1830" spans="5:6" x14ac:dyDescent="0.25">
      <c r="E1830" s="119"/>
      <c r="F1830" s="119"/>
    </row>
    <row r="1831" spans="5:6" x14ac:dyDescent="0.25">
      <c r="E1831" s="119"/>
      <c r="F1831" s="119"/>
    </row>
    <row r="1832" spans="5:6" x14ac:dyDescent="0.25">
      <c r="E1832" s="119"/>
      <c r="F1832" s="119"/>
    </row>
    <row r="1833" spans="5:6" x14ac:dyDescent="0.25">
      <c r="E1833" s="119"/>
      <c r="F1833" s="119"/>
    </row>
    <row r="1834" spans="5:6" x14ac:dyDescent="0.25">
      <c r="E1834" s="119"/>
      <c r="F1834" s="119"/>
    </row>
    <row r="1835" spans="5:6" x14ac:dyDescent="0.25">
      <c r="E1835" s="119"/>
      <c r="F1835" s="119"/>
    </row>
    <row r="1836" spans="5:6" x14ac:dyDescent="0.25">
      <c r="E1836" s="119"/>
      <c r="F1836" s="119"/>
    </row>
    <row r="1837" spans="5:6" x14ac:dyDescent="0.25">
      <c r="E1837" s="119"/>
      <c r="F1837" s="119"/>
    </row>
    <row r="1838" spans="5:6" x14ac:dyDescent="0.25">
      <c r="E1838" s="119"/>
      <c r="F1838" s="119"/>
    </row>
    <row r="1839" spans="5:6" x14ac:dyDescent="0.25">
      <c r="E1839" s="119"/>
      <c r="F1839" s="119"/>
    </row>
    <row r="1840" spans="5:6" x14ac:dyDescent="0.25">
      <c r="E1840" s="119"/>
      <c r="F1840" s="119"/>
    </row>
    <row r="1841" spans="5:6" x14ac:dyDescent="0.25">
      <c r="E1841" s="119"/>
      <c r="F1841" s="119"/>
    </row>
    <row r="1842" spans="5:6" x14ac:dyDescent="0.25">
      <c r="E1842" s="119"/>
      <c r="F1842" s="119"/>
    </row>
    <row r="1843" spans="5:6" x14ac:dyDescent="0.25">
      <c r="E1843" s="119"/>
      <c r="F1843" s="119"/>
    </row>
    <row r="1844" spans="5:6" x14ac:dyDescent="0.25">
      <c r="E1844" s="119"/>
      <c r="F1844" s="119"/>
    </row>
    <row r="1845" spans="5:6" x14ac:dyDescent="0.25">
      <c r="E1845" s="119"/>
      <c r="F1845" s="119"/>
    </row>
    <row r="1846" spans="5:6" x14ac:dyDescent="0.25">
      <c r="E1846" s="119"/>
      <c r="F1846" s="119"/>
    </row>
    <row r="1847" spans="5:6" x14ac:dyDescent="0.25">
      <c r="E1847" s="119"/>
      <c r="F1847" s="119"/>
    </row>
    <row r="1848" spans="5:6" x14ac:dyDescent="0.25">
      <c r="E1848" s="119"/>
      <c r="F1848" s="119"/>
    </row>
    <row r="1849" spans="5:6" x14ac:dyDescent="0.25">
      <c r="E1849" s="119"/>
      <c r="F1849" s="119"/>
    </row>
    <row r="1850" spans="5:6" x14ac:dyDescent="0.25">
      <c r="E1850" s="119"/>
      <c r="F1850" s="119"/>
    </row>
    <row r="1851" spans="5:6" x14ac:dyDescent="0.25">
      <c r="E1851" s="119"/>
      <c r="F1851" s="119"/>
    </row>
    <row r="1852" spans="5:6" x14ac:dyDescent="0.25">
      <c r="E1852" s="119"/>
      <c r="F1852" s="119"/>
    </row>
    <row r="1853" spans="5:6" x14ac:dyDescent="0.25">
      <c r="E1853" s="119"/>
      <c r="F1853" s="119"/>
    </row>
    <row r="1854" spans="5:6" x14ac:dyDescent="0.25">
      <c r="E1854" s="119"/>
      <c r="F1854" s="119"/>
    </row>
    <row r="1855" spans="5:6" x14ac:dyDescent="0.25">
      <c r="E1855" s="119"/>
      <c r="F1855" s="119"/>
    </row>
    <row r="1856" spans="5:6" x14ac:dyDescent="0.25">
      <c r="E1856" s="119"/>
      <c r="F1856" s="119"/>
    </row>
    <row r="1857" spans="5:6" x14ac:dyDescent="0.25">
      <c r="E1857" s="119"/>
      <c r="F1857" s="119"/>
    </row>
    <row r="1858" spans="5:6" x14ac:dyDescent="0.25">
      <c r="E1858" s="119"/>
      <c r="F1858" s="119"/>
    </row>
    <row r="1859" spans="5:6" x14ac:dyDescent="0.25">
      <c r="E1859" s="119"/>
      <c r="F1859" s="119"/>
    </row>
    <row r="1860" spans="5:6" x14ac:dyDescent="0.25">
      <c r="E1860" s="119"/>
      <c r="F1860" s="119"/>
    </row>
    <row r="1861" spans="5:6" x14ac:dyDescent="0.25">
      <c r="E1861" s="119"/>
      <c r="F1861" s="119"/>
    </row>
    <row r="1862" spans="5:6" x14ac:dyDescent="0.25">
      <c r="E1862" s="119"/>
      <c r="F1862" s="119"/>
    </row>
    <row r="1863" spans="5:6" x14ac:dyDescent="0.25">
      <c r="E1863" s="119"/>
      <c r="F1863" s="119"/>
    </row>
    <row r="1864" spans="5:6" x14ac:dyDescent="0.25">
      <c r="E1864" s="119"/>
      <c r="F1864" s="119"/>
    </row>
    <row r="1865" spans="5:6" x14ac:dyDescent="0.25">
      <c r="E1865" s="119"/>
      <c r="F1865" s="119"/>
    </row>
    <row r="1866" spans="5:6" x14ac:dyDescent="0.25">
      <c r="E1866" s="119"/>
      <c r="F1866" s="119"/>
    </row>
    <row r="1867" spans="5:6" x14ac:dyDescent="0.25">
      <c r="E1867" s="119"/>
      <c r="F1867" s="119"/>
    </row>
    <row r="1868" spans="5:6" x14ac:dyDescent="0.25">
      <c r="E1868" s="119"/>
      <c r="F1868" s="119"/>
    </row>
    <row r="1869" spans="5:6" x14ac:dyDescent="0.25">
      <c r="E1869" s="119"/>
      <c r="F1869" s="119"/>
    </row>
    <row r="1870" spans="5:6" x14ac:dyDescent="0.25">
      <c r="E1870" s="119"/>
      <c r="F1870" s="119"/>
    </row>
    <row r="1871" spans="5:6" x14ac:dyDescent="0.25">
      <c r="E1871" s="119"/>
      <c r="F1871" s="119"/>
    </row>
    <row r="1872" spans="5:6" x14ac:dyDescent="0.25">
      <c r="E1872" s="119"/>
      <c r="F1872" s="119"/>
    </row>
    <row r="1873" spans="5:6" x14ac:dyDescent="0.25">
      <c r="E1873" s="119"/>
      <c r="F1873" s="119"/>
    </row>
    <row r="1874" spans="5:6" x14ac:dyDescent="0.25">
      <c r="E1874" s="119"/>
      <c r="F1874" s="119"/>
    </row>
    <row r="1875" spans="5:6" x14ac:dyDescent="0.25">
      <c r="E1875" s="119"/>
      <c r="F1875" s="119"/>
    </row>
    <row r="1876" spans="5:6" x14ac:dyDescent="0.25">
      <c r="E1876" s="119"/>
      <c r="F1876" s="119"/>
    </row>
    <row r="1877" spans="5:6" x14ac:dyDescent="0.25">
      <c r="E1877" s="119"/>
      <c r="F1877" s="119"/>
    </row>
    <row r="1878" spans="5:6" x14ac:dyDescent="0.25">
      <c r="E1878" s="119"/>
      <c r="F1878" s="119"/>
    </row>
    <row r="1879" spans="5:6" x14ac:dyDescent="0.25">
      <c r="E1879" s="119"/>
      <c r="F1879" s="119"/>
    </row>
    <row r="1880" spans="5:6" x14ac:dyDescent="0.25">
      <c r="E1880" s="119"/>
      <c r="F1880" s="119"/>
    </row>
    <row r="1881" spans="5:6" x14ac:dyDescent="0.25">
      <c r="E1881" s="119"/>
      <c r="F1881" s="119"/>
    </row>
    <row r="1882" spans="5:6" x14ac:dyDescent="0.25">
      <c r="E1882" s="119"/>
      <c r="F1882" s="119"/>
    </row>
    <row r="1883" spans="5:6" x14ac:dyDescent="0.25">
      <c r="E1883" s="119"/>
      <c r="F1883" s="119"/>
    </row>
    <row r="1884" spans="5:6" x14ac:dyDescent="0.25">
      <c r="E1884" s="119"/>
      <c r="F1884" s="119"/>
    </row>
    <row r="1885" spans="5:6" x14ac:dyDescent="0.25">
      <c r="E1885" s="119"/>
      <c r="F1885" s="119"/>
    </row>
    <row r="1886" spans="5:6" x14ac:dyDescent="0.25">
      <c r="E1886" s="119"/>
      <c r="F1886" s="119"/>
    </row>
    <row r="1887" spans="5:6" x14ac:dyDescent="0.25">
      <c r="E1887" s="119"/>
      <c r="F1887" s="119"/>
    </row>
    <row r="1888" spans="5:6" x14ac:dyDescent="0.25">
      <c r="E1888" s="119"/>
      <c r="F1888" s="119"/>
    </row>
    <row r="1889" spans="5:6" x14ac:dyDescent="0.25">
      <c r="E1889" s="119"/>
      <c r="F1889" s="119"/>
    </row>
    <row r="1890" spans="5:6" x14ac:dyDescent="0.25">
      <c r="E1890" s="119"/>
      <c r="F1890" s="119"/>
    </row>
    <row r="1891" spans="5:6" x14ac:dyDescent="0.25">
      <c r="E1891" s="119"/>
      <c r="F1891" s="119"/>
    </row>
    <row r="1892" spans="5:6" x14ac:dyDescent="0.25">
      <c r="E1892" s="119"/>
      <c r="F1892" s="119"/>
    </row>
    <row r="1893" spans="5:6" x14ac:dyDescent="0.25">
      <c r="E1893" s="119"/>
      <c r="F1893" s="119"/>
    </row>
    <row r="1894" spans="5:6" x14ac:dyDescent="0.25">
      <c r="E1894" s="119"/>
      <c r="F1894" s="119"/>
    </row>
    <row r="1895" spans="5:6" x14ac:dyDescent="0.25">
      <c r="E1895" s="119"/>
      <c r="F1895" s="119"/>
    </row>
    <row r="1896" spans="5:6" x14ac:dyDescent="0.25">
      <c r="E1896" s="119"/>
      <c r="F1896" s="119"/>
    </row>
    <row r="1897" spans="5:6" x14ac:dyDescent="0.25">
      <c r="E1897" s="119"/>
      <c r="F1897" s="119"/>
    </row>
    <row r="1898" spans="5:6" x14ac:dyDescent="0.25">
      <c r="E1898" s="119"/>
      <c r="F1898" s="119"/>
    </row>
    <row r="1899" spans="5:6" x14ac:dyDescent="0.25">
      <c r="E1899" s="119"/>
      <c r="F1899" s="119"/>
    </row>
    <row r="1900" spans="5:6" x14ac:dyDescent="0.25">
      <c r="E1900" s="119"/>
      <c r="F1900" s="119"/>
    </row>
    <row r="1901" spans="5:6" x14ac:dyDescent="0.25">
      <c r="E1901" s="119"/>
      <c r="F1901" s="119"/>
    </row>
    <row r="1902" spans="5:6" x14ac:dyDescent="0.25">
      <c r="E1902" s="119"/>
      <c r="F1902" s="119"/>
    </row>
    <row r="1903" spans="5:6" x14ac:dyDescent="0.25">
      <c r="E1903" s="119"/>
      <c r="F1903" s="119"/>
    </row>
    <row r="1904" spans="5:6" x14ac:dyDescent="0.25">
      <c r="E1904" s="119"/>
      <c r="F1904" s="119"/>
    </row>
    <row r="1905" spans="5:6" x14ac:dyDescent="0.25">
      <c r="E1905" s="119"/>
      <c r="F1905" s="119"/>
    </row>
    <row r="1906" spans="5:6" x14ac:dyDescent="0.25">
      <c r="E1906" s="119"/>
      <c r="F1906" s="119"/>
    </row>
    <row r="1907" spans="5:6" x14ac:dyDescent="0.25">
      <c r="E1907" s="119"/>
      <c r="F1907" s="119"/>
    </row>
    <row r="1908" spans="5:6" x14ac:dyDescent="0.25">
      <c r="E1908" s="119"/>
      <c r="F1908" s="119"/>
    </row>
    <row r="1909" spans="5:6" x14ac:dyDescent="0.25">
      <c r="E1909" s="119"/>
      <c r="F1909" s="119"/>
    </row>
    <row r="1910" spans="5:6" x14ac:dyDescent="0.25">
      <c r="E1910" s="119"/>
      <c r="F1910" s="119"/>
    </row>
    <row r="1911" spans="5:6" x14ac:dyDescent="0.25">
      <c r="E1911" s="119"/>
      <c r="F1911" s="119"/>
    </row>
    <row r="1912" spans="5:6" x14ac:dyDescent="0.25">
      <c r="E1912" s="119"/>
      <c r="F1912" s="119"/>
    </row>
    <row r="1913" spans="5:6" x14ac:dyDescent="0.25">
      <c r="E1913" s="119"/>
      <c r="F1913" s="119"/>
    </row>
    <row r="1914" spans="5:6" x14ac:dyDescent="0.25">
      <c r="E1914" s="119"/>
      <c r="F1914" s="119"/>
    </row>
    <row r="1915" spans="5:6" x14ac:dyDescent="0.25">
      <c r="E1915" s="119"/>
      <c r="F1915" s="119"/>
    </row>
    <row r="1916" spans="5:6" x14ac:dyDescent="0.25">
      <c r="E1916" s="119"/>
      <c r="F1916" s="119"/>
    </row>
    <row r="1917" spans="5:6" x14ac:dyDescent="0.25">
      <c r="E1917" s="119"/>
      <c r="F1917" s="119"/>
    </row>
    <row r="1918" spans="5:6" x14ac:dyDescent="0.25">
      <c r="E1918" s="119"/>
      <c r="F1918" s="119"/>
    </row>
    <row r="1919" spans="5:6" x14ac:dyDescent="0.25">
      <c r="E1919" s="119"/>
      <c r="F1919" s="119"/>
    </row>
    <row r="1920" spans="5:6" x14ac:dyDescent="0.25">
      <c r="E1920" s="119"/>
      <c r="F1920" s="119"/>
    </row>
    <row r="1921" spans="5:6" x14ac:dyDescent="0.25">
      <c r="E1921" s="119"/>
      <c r="F1921" s="119"/>
    </row>
    <row r="1922" spans="5:6" x14ac:dyDescent="0.25">
      <c r="E1922" s="119"/>
      <c r="F1922" s="119"/>
    </row>
    <row r="1923" spans="5:6" x14ac:dyDescent="0.25">
      <c r="E1923" s="119"/>
      <c r="F1923" s="119"/>
    </row>
    <row r="1924" spans="5:6" x14ac:dyDescent="0.25">
      <c r="E1924" s="119"/>
      <c r="F1924" s="119"/>
    </row>
    <row r="1925" spans="5:6" x14ac:dyDescent="0.25">
      <c r="E1925" s="119"/>
      <c r="F1925" s="119"/>
    </row>
    <row r="1926" spans="5:6" x14ac:dyDescent="0.25">
      <c r="E1926" s="119"/>
      <c r="F1926" s="119"/>
    </row>
    <row r="1927" spans="5:6" x14ac:dyDescent="0.25">
      <c r="E1927" s="119"/>
      <c r="F1927" s="119"/>
    </row>
    <row r="1928" spans="5:6" x14ac:dyDescent="0.25">
      <c r="E1928" s="119"/>
      <c r="F1928" s="119"/>
    </row>
    <row r="1929" spans="5:6" x14ac:dyDescent="0.25">
      <c r="E1929" s="119"/>
      <c r="F1929" s="119"/>
    </row>
    <row r="1930" spans="5:6" x14ac:dyDescent="0.25">
      <c r="E1930" s="119"/>
      <c r="F1930" s="119"/>
    </row>
    <row r="1931" spans="5:6" x14ac:dyDescent="0.25">
      <c r="E1931" s="119"/>
      <c r="F1931" s="119"/>
    </row>
    <row r="1932" spans="5:6" x14ac:dyDescent="0.25">
      <c r="E1932" s="119"/>
      <c r="F1932" s="119"/>
    </row>
    <row r="1933" spans="5:6" x14ac:dyDescent="0.25">
      <c r="E1933" s="119"/>
      <c r="F1933" s="119"/>
    </row>
    <row r="1934" spans="5:6" x14ac:dyDescent="0.25">
      <c r="E1934" s="119"/>
      <c r="F1934" s="119"/>
    </row>
    <row r="1935" spans="5:6" x14ac:dyDescent="0.25">
      <c r="E1935" s="119"/>
      <c r="F1935" s="119"/>
    </row>
    <row r="1936" spans="5:6" x14ac:dyDescent="0.25">
      <c r="E1936" s="119"/>
      <c r="F1936" s="119"/>
    </row>
    <row r="1937" spans="5:6" x14ac:dyDescent="0.25">
      <c r="E1937" s="119"/>
      <c r="F1937" s="119"/>
    </row>
    <row r="1938" spans="5:6" x14ac:dyDescent="0.25">
      <c r="E1938" s="119"/>
      <c r="F1938" s="119"/>
    </row>
    <row r="1939" spans="5:6" x14ac:dyDescent="0.25">
      <c r="E1939" s="119"/>
      <c r="F1939" s="119"/>
    </row>
    <row r="1940" spans="5:6" x14ac:dyDescent="0.25">
      <c r="E1940" s="119"/>
      <c r="F1940" s="119"/>
    </row>
    <row r="1941" spans="5:6" x14ac:dyDescent="0.25">
      <c r="E1941" s="119"/>
      <c r="F1941" s="119"/>
    </row>
    <row r="1942" spans="5:6" x14ac:dyDescent="0.25">
      <c r="E1942" s="119"/>
      <c r="F1942" s="119"/>
    </row>
    <row r="1943" spans="5:6" x14ac:dyDescent="0.25">
      <c r="E1943" s="119"/>
      <c r="F1943" s="119"/>
    </row>
    <row r="1944" spans="5:6" x14ac:dyDescent="0.25">
      <c r="E1944" s="119"/>
      <c r="F1944" s="119"/>
    </row>
    <row r="1945" spans="5:6" x14ac:dyDescent="0.25">
      <c r="E1945" s="119"/>
      <c r="F1945" s="119"/>
    </row>
    <row r="1946" spans="5:6" x14ac:dyDescent="0.25">
      <c r="E1946" s="119"/>
      <c r="F1946" s="119"/>
    </row>
    <row r="1947" spans="5:6" x14ac:dyDescent="0.25">
      <c r="E1947" s="119"/>
      <c r="F1947" s="119"/>
    </row>
    <row r="1948" spans="5:6" x14ac:dyDescent="0.25">
      <c r="E1948" s="119"/>
      <c r="F1948" s="119"/>
    </row>
    <row r="1949" spans="5:6" x14ac:dyDescent="0.25">
      <c r="E1949" s="119"/>
      <c r="F1949" s="119"/>
    </row>
    <row r="1950" spans="5:6" x14ac:dyDescent="0.25">
      <c r="E1950" s="119"/>
      <c r="F1950" s="119"/>
    </row>
    <row r="1951" spans="5:6" x14ac:dyDescent="0.25">
      <c r="E1951" s="119"/>
      <c r="F1951" s="119"/>
    </row>
    <row r="1952" spans="5:6" x14ac:dyDescent="0.25">
      <c r="E1952" s="119"/>
      <c r="F1952" s="119"/>
    </row>
    <row r="1953" spans="5:6" x14ac:dyDescent="0.25">
      <c r="E1953" s="119"/>
      <c r="F1953" s="119"/>
    </row>
    <row r="1954" spans="5:6" x14ac:dyDescent="0.25">
      <c r="E1954" s="119"/>
      <c r="F1954" s="119"/>
    </row>
    <row r="1955" spans="5:6" x14ac:dyDescent="0.25">
      <c r="E1955" s="119"/>
      <c r="F1955" s="119"/>
    </row>
    <row r="1956" spans="5:6" x14ac:dyDescent="0.25">
      <c r="E1956" s="119"/>
      <c r="F1956" s="119"/>
    </row>
    <row r="1957" spans="5:6" x14ac:dyDescent="0.25">
      <c r="E1957" s="119"/>
      <c r="F1957" s="119"/>
    </row>
    <row r="1958" spans="5:6" x14ac:dyDescent="0.25">
      <c r="E1958" s="119"/>
      <c r="F1958" s="119"/>
    </row>
    <row r="1959" spans="5:6" x14ac:dyDescent="0.25">
      <c r="E1959" s="119"/>
      <c r="F1959" s="119"/>
    </row>
    <row r="1960" spans="5:6" x14ac:dyDescent="0.25">
      <c r="E1960" s="119"/>
      <c r="F1960" s="119"/>
    </row>
    <row r="1961" spans="5:6" x14ac:dyDescent="0.25">
      <c r="E1961" s="119"/>
      <c r="F1961" s="119"/>
    </row>
    <row r="1962" spans="5:6" x14ac:dyDescent="0.25">
      <c r="E1962" s="119"/>
      <c r="F1962" s="119"/>
    </row>
    <row r="1963" spans="5:6" x14ac:dyDescent="0.25">
      <c r="E1963" s="119"/>
      <c r="F1963" s="119"/>
    </row>
    <row r="1964" spans="5:6" x14ac:dyDescent="0.25">
      <c r="E1964" s="119"/>
      <c r="F1964" s="119"/>
    </row>
    <row r="1965" spans="5:6" x14ac:dyDescent="0.25">
      <c r="E1965" s="119"/>
      <c r="F1965" s="119"/>
    </row>
    <row r="1966" spans="5:6" x14ac:dyDescent="0.25">
      <c r="E1966" s="119"/>
      <c r="F1966" s="119"/>
    </row>
    <row r="1967" spans="5:6" x14ac:dyDescent="0.25">
      <c r="E1967" s="119"/>
      <c r="F1967" s="119"/>
    </row>
    <row r="1968" spans="5:6" x14ac:dyDescent="0.25">
      <c r="E1968" s="119"/>
      <c r="F1968" s="119"/>
    </row>
    <row r="1969" spans="5:6" x14ac:dyDescent="0.25">
      <c r="E1969" s="119"/>
      <c r="F1969" s="119"/>
    </row>
    <row r="1970" spans="5:6" x14ac:dyDescent="0.25">
      <c r="E1970" s="119"/>
      <c r="F1970" s="119"/>
    </row>
    <row r="1971" spans="5:6" x14ac:dyDescent="0.25">
      <c r="E1971" s="119"/>
      <c r="F1971" s="119"/>
    </row>
    <row r="1972" spans="5:6" x14ac:dyDescent="0.25">
      <c r="E1972" s="119"/>
      <c r="F1972" s="119"/>
    </row>
    <row r="1973" spans="5:6" x14ac:dyDescent="0.25">
      <c r="E1973" s="119"/>
      <c r="F1973" s="119"/>
    </row>
    <row r="1974" spans="5:6" x14ac:dyDescent="0.25">
      <c r="E1974" s="119"/>
      <c r="F1974" s="119"/>
    </row>
    <row r="1975" spans="5:6" x14ac:dyDescent="0.25">
      <c r="E1975" s="119"/>
      <c r="F1975" s="119"/>
    </row>
    <row r="1976" spans="5:6" x14ac:dyDescent="0.25">
      <c r="E1976" s="119"/>
      <c r="F1976" s="119"/>
    </row>
    <row r="1977" spans="5:6" x14ac:dyDescent="0.25">
      <c r="E1977" s="119"/>
      <c r="F1977" s="119"/>
    </row>
    <row r="1978" spans="5:6" x14ac:dyDescent="0.25">
      <c r="E1978" s="119"/>
      <c r="F1978" s="119"/>
    </row>
    <row r="1979" spans="5:6" x14ac:dyDescent="0.25">
      <c r="E1979" s="119"/>
      <c r="F1979" s="119"/>
    </row>
    <row r="1980" spans="5:6" x14ac:dyDescent="0.25">
      <c r="E1980" s="119"/>
      <c r="F1980" s="119"/>
    </row>
    <row r="1981" spans="5:6" x14ac:dyDescent="0.25">
      <c r="E1981" s="119"/>
      <c r="F1981" s="119"/>
    </row>
    <row r="1982" spans="5:6" x14ac:dyDescent="0.25">
      <c r="E1982" s="119"/>
      <c r="F1982" s="119"/>
    </row>
    <row r="1983" spans="5:6" x14ac:dyDescent="0.25">
      <c r="E1983" s="119"/>
      <c r="F1983" s="119"/>
    </row>
    <row r="1984" spans="5:6" x14ac:dyDescent="0.25">
      <c r="E1984" s="119"/>
      <c r="F1984" s="119"/>
    </row>
    <row r="1985" spans="5:6" x14ac:dyDescent="0.25">
      <c r="E1985" s="119"/>
      <c r="F1985" s="119"/>
    </row>
    <row r="1986" spans="5:6" x14ac:dyDescent="0.25">
      <c r="E1986" s="119"/>
      <c r="F1986" s="119"/>
    </row>
    <row r="1987" spans="5:6" x14ac:dyDescent="0.25">
      <c r="E1987" s="119"/>
      <c r="F1987" s="119"/>
    </row>
    <row r="1988" spans="5:6" x14ac:dyDescent="0.25">
      <c r="E1988" s="119"/>
      <c r="F1988" s="119"/>
    </row>
    <row r="1989" spans="5:6" x14ac:dyDescent="0.25">
      <c r="E1989" s="119"/>
      <c r="F1989" s="119"/>
    </row>
    <row r="1990" spans="5:6" x14ac:dyDescent="0.25">
      <c r="E1990" s="119"/>
      <c r="F1990" s="119"/>
    </row>
    <row r="1991" spans="5:6" x14ac:dyDescent="0.25">
      <c r="E1991" s="119"/>
      <c r="F1991" s="119"/>
    </row>
    <row r="1992" spans="5:6" x14ac:dyDescent="0.25">
      <c r="E1992" s="119"/>
      <c r="F1992" s="119"/>
    </row>
    <row r="1993" spans="5:6" x14ac:dyDescent="0.25">
      <c r="E1993" s="119"/>
      <c r="F1993" s="119"/>
    </row>
    <row r="1994" spans="5:6" x14ac:dyDescent="0.25">
      <c r="E1994" s="119"/>
      <c r="F1994" s="119"/>
    </row>
    <row r="1995" spans="5:6" x14ac:dyDescent="0.25">
      <c r="E1995" s="119"/>
      <c r="F1995" s="119"/>
    </row>
    <row r="1996" spans="5:6" x14ac:dyDescent="0.25">
      <c r="E1996" s="119"/>
      <c r="F1996" s="119"/>
    </row>
    <row r="1997" spans="5:6" x14ac:dyDescent="0.25">
      <c r="E1997" s="119"/>
      <c r="F1997" s="119"/>
    </row>
    <row r="1998" spans="5:6" x14ac:dyDescent="0.25">
      <c r="E1998" s="119"/>
      <c r="F1998" s="119"/>
    </row>
    <row r="1999" spans="5:6" x14ac:dyDescent="0.25">
      <c r="E1999" s="119"/>
      <c r="F1999" s="119"/>
    </row>
    <row r="2000" spans="5:6" x14ac:dyDescent="0.25">
      <c r="E2000" s="119"/>
      <c r="F2000" s="119"/>
    </row>
    <row r="2001" spans="5:6" x14ac:dyDescent="0.25">
      <c r="E2001" s="119"/>
      <c r="F2001" s="119"/>
    </row>
    <row r="2002" spans="5:6" x14ac:dyDescent="0.25">
      <c r="E2002" s="119"/>
      <c r="F2002" s="119"/>
    </row>
    <row r="2003" spans="5:6" x14ac:dyDescent="0.25">
      <c r="E2003" s="119"/>
      <c r="F2003" s="119"/>
    </row>
    <row r="2004" spans="5:6" x14ac:dyDescent="0.25">
      <c r="E2004" s="119"/>
      <c r="F2004" s="119"/>
    </row>
    <row r="2005" spans="5:6" x14ac:dyDescent="0.25">
      <c r="E2005" s="119"/>
      <c r="F2005" s="119"/>
    </row>
    <row r="2006" spans="5:6" x14ac:dyDescent="0.25">
      <c r="E2006" s="119"/>
      <c r="F2006" s="119"/>
    </row>
    <row r="2007" spans="5:6" x14ac:dyDescent="0.25">
      <c r="E2007" s="119"/>
      <c r="F2007" s="119"/>
    </row>
    <row r="2008" spans="5:6" x14ac:dyDescent="0.25">
      <c r="E2008" s="119"/>
      <c r="F2008" s="119"/>
    </row>
    <row r="2009" spans="5:6" x14ac:dyDescent="0.25">
      <c r="E2009" s="119"/>
      <c r="F2009" s="119"/>
    </row>
    <row r="2010" spans="5:6" x14ac:dyDescent="0.25">
      <c r="E2010" s="119"/>
      <c r="F2010" s="119"/>
    </row>
    <row r="2011" spans="5:6" x14ac:dyDescent="0.25">
      <c r="E2011" s="119"/>
      <c r="F2011" s="119"/>
    </row>
    <row r="2012" spans="5:6" x14ac:dyDescent="0.25">
      <c r="E2012" s="119"/>
      <c r="F2012" s="119"/>
    </row>
    <row r="2013" spans="5:6" x14ac:dyDescent="0.25">
      <c r="E2013" s="119"/>
      <c r="F2013" s="119"/>
    </row>
    <row r="2014" spans="5:6" x14ac:dyDescent="0.25">
      <c r="E2014" s="119"/>
      <c r="F2014" s="119"/>
    </row>
    <row r="2015" spans="5:6" x14ac:dyDescent="0.25">
      <c r="E2015" s="119"/>
      <c r="F2015" s="119"/>
    </row>
    <row r="2016" spans="5:6" x14ac:dyDescent="0.25">
      <c r="E2016" s="119"/>
      <c r="F2016" s="119"/>
    </row>
    <row r="2017" spans="5:6" x14ac:dyDescent="0.25">
      <c r="E2017" s="119"/>
      <c r="F2017" s="119"/>
    </row>
    <row r="2018" spans="5:6" x14ac:dyDescent="0.25">
      <c r="E2018" s="119"/>
      <c r="F2018" s="119"/>
    </row>
    <row r="2019" spans="5:6" x14ac:dyDescent="0.25">
      <c r="E2019" s="119"/>
      <c r="F2019" s="119"/>
    </row>
    <row r="2020" spans="5:6" x14ac:dyDescent="0.25">
      <c r="E2020" s="119"/>
      <c r="F2020" s="119"/>
    </row>
    <row r="2021" spans="5:6" x14ac:dyDescent="0.25">
      <c r="E2021" s="119"/>
      <c r="F2021" s="119"/>
    </row>
    <row r="2022" spans="5:6" x14ac:dyDescent="0.25">
      <c r="E2022" s="119"/>
      <c r="F2022" s="119"/>
    </row>
    <row r="2023" spans="5:6" x14ac:dyDescent="0.25">
      <c r="E2023" s="119"/>
      <c r="F2023" s="119"/>
    </row>
    <row r="2024" spans="5:6" x14ac:dyDescent="0.25">
      <c r="E2024" s="119"/>
      <c r="F2024" s="119"/>
    </row>
    <row r="2025" spans="5:6" x14ac:dyDescent="0.25">
      <c r="E2025" s="119"/>
      <c r="F2025" s="119"/>
    </row>
    <row r="2026" spans="5:6" x14ac:dyDescent="0.25">
      <c r="E2026" s="119"/>
      <c r="F2026" s="119"/>
    </row>
    <row r="2027" spans="5:6" x14ac:dyDescent="0.25">
      <c r="E2027" s="119"/>
      <c r="F2027" s="119"/>
    </row>
    <row r="2028" spans="5:6" x14ac:dyDescent="0.25">
      <c r="E2028" s="119"/>
      <c r="F2028" s="119"/>
    </row>
    <row r="2029" spans="5:6" x14ac:dyDescent="0.25">
      <c r="E2029" s="119"/>
      <c r="F2029" s="119"/>
    </row>
    <row r="2030" spans="5:6" x14ac:dyDescent="0.25">
      <c r="E2030" s="119"/>
      <c r="F2030" s="119"/>
    </row>
    <row r="2031" spans="5:6" x14ac:dyDescent="0.25">
      <c r="E2031" s="119"/>
      <c r="F2031" s="119"/>
    </row>
    <row r="2032" spans="5:6" x14ac:dyDescent="0.25">
      <c r="E2032" s="119"/>
      <c r="F2032" s="119"/>
    </row>
    <row r="2033" spans="5:6" x14ac:dyDescent="0.25">
      <c r="E2033" s="119"/>
      <c r="F2033" s="119"/>
    </row>
    <row r="2034" spans="5:6" x14ac:dyDescent="0.25">
      <c r="E2034" s="119"/>
      <c r="F2034" s="119"/>
    </row>
    <row r="2035" spans="5:6" x14ac:dyDescent="0.25">
      <c r="E2035" s="119"/>
      <c r="F2035" s="119"/>
    </row>
    <row r="2036" spans="5:6" x14ac:dyDescent="0.25">
      <c r="E2036" s="119"/>
      <c r="F2036" s="119"/>
    </row>
    <row r="2037" spans="5:6" x14ac:dyDescent="0.25">
      <c r="E2037" s="119"/>
      <c r="F2037" s="119"/>
    </row>
    <row r="2038" spans="5:6" x14ac:dyDescent="0.25">
      <c r="E2038" s="119"/>
      <c r="F2038" s="119"/>
    </row>
    <row r="2039" spans="5:6" x14ac:dyDescent="0.25">
      <c r="E2039" s="119"/>
      <c r="F2039" s="119"/>
    </row>
    <row r="2040" spans="5:6" x14ac:dyDescent="0.25">
      <c r="E2040" s="119"/>
      <c r="F2040" s="119"/>
    </row>
    <row r="2041" spans="5:6" x14ac:dyDescent="0.25">
      <c r="E2041" s="119"/>
      <c r="F2041" s="119"/>
    </row>
    <row r="2042" spans="5:6" x14ac:dyDescent="0.25">
      <c r="E2042" s="119"/>
      <c r="F2042" s="119"/>
    </row>
    <row r="2043" spans="5:6" x14ac:dyDescent="0.25">
      <c r="E2043" s="119"/>
      <c r="F2043" s="119"/>
    </row>
    <row r="2044" spans="5:6" x14ac:dyDescent="0.25">
      <c r="E2044" s="119"/>
      <c r="F2044" s="119"/>
    </row>
    <row r="2045" spans="5:6" x14ac:dyDescent="0.25">
      <c r="E2045" s="119"/>
      <c r="F2045" s="119"/>
    </row>
    <row r="2046" spans="5:6" x14ac:dyDescent="0.25">
      <c r="E2046" s="119"/>
      <c r="F2046" s="119"/>
    </row>
    <row r="2047" spans="5:6" x14ac:dyDescent="0.25">
      <c r="E2047" s="119"/>
      <c r="F2047" s="119"/>
    </row>
    <row r="2048" spans="5:6" x14ac:dyDescent="0.25">
      <c r="E2048" s="119"/>
      <c r="F2048" s="119"/>
    </row>
    <row r="2049" spans="5:6" x14ac:dyDescent="0.25">
      <c r="E2049" s="119"/>
      <c r="F2049" s="119"/>
    </row>
    <row r="2050" spans="5:6" x14ac:dyDescent="0.25">
      <c r="E2050" s="119"/>
      <c r="F2050" s="119"/>
    </row>
    <row r="2051" spans="5:6" x14ac:dyDescent="0.25">
      <c r="E2051" s="119"/>
      <c r="F2051" s="119"/>
    </row>
    <row r="2052" spans="5:6" x14ac:dyDescent="0.25">
      <c r="E2052" s="119"/>
      <c r="F2052" s="119"/>
    </row>
    <row r="2053" spans="5:6" x14ac:dyDescent="0.25">
      <c r="E2053" s="119"/>
      <c r="F2053" s="119"/>
    </row>
    <row r="2054" spans="5:6" x14ac:dyDescent="0.25">
      <c r="E2054" s="119"/>
      <c r="F2054" s="119"/>
    </row>
    <row r="2055" spans="5:6" x14ac:dyDescent="0.25">
      <c r="E2055" s="119"/>
      <c r="F2055" s="119"/>
    </row>
    <row r="2056" spans="5:6" x14ac:dyDescent="0.25">
      <c r="E2056" s="119"/>
      <c r="F2056" s="119"/>
    </row>
    <row r="2057" spans="5:6" x14ac:dyDescent="0.25">
      <c r="E2057" s="119"/>
      <c r="F2057" s="119"/>
    </row>
    <row r="2058" spans="5:6" x14ac:dyDescent="0.25">
      <c r="E2058" s="119"/>
      <c r="F2058" s="119"/>
    </row>
    <row r="2059" spans="5:6" x14ac:dyDescent="0.25">
      <c r="E2059" s="119"/>
      <c r="F2059" s="119"/>
    </row>
    <row r="2060" spans="5:6" x14ac:dyDescent="0.25">
      <c r="E2060" s="119"/>
      <c r="F2060" s="119"/>
    </row>
    <row r="2061" spans="5:6" x14ac:dyDescent="0.25">
      <c r="E2061" s="119"/>
      <c r="F2061" s="119"/>
    </row>
    <row r="2062" spans="5:6" x14ac:dyDescent="0.25">
      <c r="E2062" s="119"/>
      <c r="F2062" s="119"/>
    </row>
    <row r="2063" spans="5:6" x14ac:dyDescent="0.25">
      <c r="E2063" s="119"/>
      <c r="F2063" s="119"/>
    </row>
    <row r="2064" spans="5:6" x14ac:dyDescent="0.25">
      <c r="E2064" s="119"/>
      <c r="F2064" s="119"/>
    </row>
    <row r="2065" spans="5:6" x14ac:dyDescent="0.25">
      <c r="E2065" s="119"/>
      <c r="F2065" s="119"/>
    </row>
    <row r="2066" spans="5:6" x14ac:dyDescent="0.25">
      <c r="E2066" s="119"/>
      <c r="F2066" s="119"/>
    </row>
    <row r="2067" spans="5:6" x14ac:dyDescent="0.25">
      <c r="E2067" s="119"/>
      <c r="F2067" s="119"/>
    </row>
    <row r="2068" spans="5:6" x14ac:dyDescent="0.25">
      <c r="E2068" s="119"/>
      <c r="F2068" s="119"/>
    </row>
    <row r="2069" spans="5:6" x14ac:dyDescent="0.25">
      <c r="E2069" s="119"/>
      <c r="F2069" s="119"/>
    </row>
    <row r="2070" spans="5:6" x14ac:dyDescent="0.25">
      <c r="E2070" s="119"/>
      <c r="F2070" s="119"/>
    </row>
    <row r="2071" spans="5:6" x14ac:dyDescent="0.25">
      <c r="E2071" s="119"/>
      <c r="F2071" s="119"/>
    </row>
    <row r="2072" spans="5:6" x14ac:dyDescent="0.25">
      <c r="E2072" s="119"/>
      <c r="F2072" s="119"/>
    </row>
    <row r="2073" spans="5:6" x14ac:dyDescent="0.25">
      <c r="E2073" s="119"/>
      <c r="F2073" s="119"/>
    </row>
    <row r="2074" spans="5:6" x14ac:dyDescent="0.25">
      <c r="E2074" s="119"/>
      <c r="F2074" s="119"/>
    </row>
    <row r="2075" spans="5:6" x14ac:dyDescent="0.25">
      <c r="E2075" s="119"/>
      <c r="F2075" s="119"/>
    </row>
    <row r="2076" spans="5:6" x14ac:dyDescent="0.25">
      <c r="E2076" s="119"/>
      <c r="F2076" s="119"/>
    </row>
    <row r="2077" spans="5:6" x14ac:dyDescent="0.25">
      <c r="E2077" s="119"/>
      <c r="F2077" s="119"/>
    </row>
    <row r="2078" spans="5:6" x14ac:dyDescent="0.25">
      <c r="E2078" s="119"/>
      <c r="F2078" s="119"/>
    </row>
    <row r="2079" spans="5:6" x14ac:dyDescent="0.25">
      <c r="E2079" s="119"/>
      <c r="F2079" s="119"/>
    </row>
    <row r="2080" spans="5:6" x14ac:dyDescent="0.25">
      <c r="E2080" s="119"/>
      <c r="F2080" s="119"/>
    </row>
    <row r="2081" spans="5:6" x14ac:dyDescent="0.25">
      <c r="E2081" s="119"/>
      <c r="F2081" s="119"/>
    </row>
    <row r="2082" spans="5:6" x14ac:dyDescent="0.25">
      <c r="E2082" s="119"/>
      <c r="F2082" s="119"/>
    </row>
    <row r="2083" spans="5:6" x14ac:dyDescent="0.25">
      <c r="E2083" s="119"/>
      <c r="F2083" s="119"/>
    </row>
    <row r="2084" spans="5:6" x14ac:dyDescent="0.25">
      <c r="E2084" s="119"/>
      <c r="F2084" s="119"/>
    </row>
    <row r="2085" spans="5:6" x14ac:dyDescent="0.25">
      <c r="E2085" s="119"/>
      <c r="F2085" s="119"/>
    </row>
    <row r="2086" spans="5:6" x14ac:dyDescent="0.25">
      <c r="E2086" s="119"/>
      <c r="F2086" s="119"/>
    </row>
    <row r="2087" spans="5:6" x14ac:dyDescent="0.25">
      <c r="E2087" s="119"/>
      <c r="F2087" s="119"/>
    </row>
    <row r="2088" spans="5:6" x14ac:dyDescent="0.25">
      <c r="E2088" s="119"/>
      <c r="F2088" s="119"/>
    </row>
    <row r="2089" spans="5:6" x14ac:dyDescent="0.25">
      <c r="E2089" s="119"/>
      <c r="F2089" s="119"/>
    </row>
    <row r="2090" spans="5:6" x14ac:dyDescent="0.25">
      <c r="E2090" s="119"/>
      <c r="F2090" s="119"/>
    </row>
    <row r="2091" spans="5:6" x14ac:dyDescent="0.25">
      <c r="E2091" s="119"/>
      <c r="F2091" s="119"/>
    </row>
    <row r="2092" spans="5:6" x14ac:dyDescent="0.25">
      <c r="E2092" s="119"/>
      <c r="F2092" s="119"/>
    </row>
    <row r="2093" spans="5:6" x14ac:dyDescent="0.25">
      <c r="E2093" s="119"/>
      <c r="F2093" s="119"/>
    </row>
    <row r="2094" spans="5:6" x14ac:dyDescent="0.25">
      <c r="E2094" s="119"/>
      <c r="F2094" s="119"/>
    </row>
    <row r="2095" spans="5:6" x14ac:dyDescent="0.25">
      <c r="E2095" s="119"/>
      <c r="F2095" s="119"/>
    </row>
    <row r="2096" spans="5:6" x14ac:dyDescent="0.25">
      <c r="E2096" s="119"/>
      <c r="F2096" s="119"/>
    </row>
    <row r="2097" spans="5:6" x14ac:dyDescent="0.25">
      <c r="E2097" s="119"/>
      <c r="F2097" s="119"/>
    </row>
    <row r="2098" spans="5:6" x14ac:dyDescent="0.25">
      <c r="E2098" s="119"/>
      <c r="F2098" s="119"/>
    </row>
    <row r="2099" spans="5:6" x14ac:dyDescent="0.25">
      <c r="E2099" s="119"/>
      <c r="F2099" s="119"/>
    </row>
    <row r="2100" spans="5:6" x14ac:dyDescent="0.25">
      <c r="E2100" s="119"/>
      <c r="F2100" s="119"/>
    </row>
    <row r="2101" spans="5:6" x14ac:dyDescent="0.25">
      <c r="E2101" s="119"/>
      <c r="F2101" s="119"/>
    </row>
    <row r="2102" spans="5:6" x14ac:dyDescent="0.25">
      <c r="E2102" s="119"/>
      <c r="F2102" s="119"/>
    </row>
    <row r="2103" spans="5:6" x14ac:dyDescent="0.25">
      <c r="E2103" s="119"/>
      <c r="F2103" s="119"/>
    </row>
    <row r="2104" spans="5:6" x14ac:dyDescent="0.25">
      <c r="E2104" s="119"/>
      <c r="F2104" s="119"/>
    </row>
    <row r="2105" spans="5:6" x14ac:dyDescent="0.25">
      <c r="E2105" s="119"/>
      <c r="F2105" s="119"/>
    </row>
    <row r="2106" spans="5:6" x14ac:dyDescent="0.25">
      <c r="E2106" s="119"/>
      <c r="F2106" s="119"/>
    </row>
    <row r="2107" spans="5:6" x14ac:dyDescent="0.25">
      <c r="E2107" s="119"/>
      <c r="F2107" s="119"/>
    </row>
    <row r="2108" spans="5:6" x14ac:dyDescent="0.25">
      <c r="E2108" s="119"/>
      <c r="F2108" s="119"/>
    </row>
    <row r="2109" spans="5:6" x14ac:dyDescent="0.25">
      <c r="E2109" s="119"/>
      <c r="F2109" s="119"/>
    </row>
    <row r="2110" spans="5:6" x14ac:dyDescent="0.25">
      <c r="E2110" s="119"/>
      <c r="F2110" s="119"/>
    </row>
    <row r="2111" spans="5:6" x14ac:dyDescent="0.25">
      <c r="E2111" s="119"/>
      <c r="F2111" s="119"/>
    </row>
    <row r="2112" spans="5:6" x14ac:dyDescent="0.25">
      <c r="E2112" s="119"/>
      <c r="F2112" s="119"/>
    </row>
    <row r="2113" spans="5:6" x14ac:dyDescent="0.25">
      <c r="E2113" s="119"/>
      <c r="F2113" s="119"/>
    </row>
    <row r="2114" spans="5:6" x14ac:dyDescent="0.25">
      <c r="E2114" s="119"/>
      <c r="F2114" s="119"/>
    </row>
    <row r="2115" spans="5:6" x14ac:dyDescent="0.25">
      <c r="E2115" s="119"/>
      <c r="F2115" s="119"/>
    </row>
    <row r="2116" spans="5:6" x14ac:dyDescent="0.25">
      <c r="E2116" s="119"/>
      <c r="F2116" s="119"/>
    </row>
    <row r="2117" spans="5:6" x14ac:dyDescent="0.25">
      <c r="E2117" s="119"/>
      <c r="F2117" s="119"/>
    </row>
    <row r="2118" spans="5:6" x14ac:dyDescent="0.25">
      <c r="E2118" s="119"/>
      <c r="F2118" s="119"/>
    </row>
    <row r="2119" spans="5:6" x14ac:dyDescent="0.25">
      <c r="E2119" s="119"/>
      <c r="F2119" s="119"/>
    </row>
    <row r="2120" spans="5:6" x14ac:dyDescent="0.25">
      <c r="E2120" s="119"/>
      <c r="F2120" s="119"/>
    </row>
    <row r="2121" spans="5:6" x14ac:dyDescent="0.25">
      <c r="E2121" s="119"/>
      <c r="F2121" s="119"/>
    </row>
    <row r="2122" spans="5:6" x14ac:dyDescent="0.25">
      <c r="E2122" s="119"/>
      <c r="F2122" s="119"/>
    </row>
    <row r="2123" spans="5:6" x14ac:dyDescent="0.25">
      <c r="E2123" s="119"/>
      <c r="F2123" s="119"/>
    </row>
    <row r="2124" spans="5:6" x14ac:dyDescent="0.25">
      <c r="E2124" s="119"/>
      <c r="F2124" s="119"/>
    </row>
    <row r="2125" spans="5:6" x14ac:dyDescent="0.25">
      <c r="E2125" s="119"/>
      <c r="F2125" s="119"/>
    </row>
    <row r="2126" spans="5:6" x14ac:dyDescent="0.25">
      <c r="E2126" s="119"/>
      <c r="F2126" s="119"/>
    </row>
    <row r="2127" spans="5:6" x14ac:dyDescent="0.25">
      <c r="E2127" s="119"/>
      <c r="F2127" s="119"/>
    </row>
    <row r="2128" spans="5:6" x14ac:dyDescent="0.25">
      <c r="E2128" s="119"/>
      <c r="F2128" s="119"/>
    </row>
    <row r="2129" spans="5:6" x14ac:dyDescent="0.25">
      <c r="E2129" s="119"/>
      <c r="F2129" s="119"/>
    </row>
    <row r="2130" spans="5:6" x14ac:dyDescent="0.25">
      <c r="E2130" s="119"/>
      <c r="F2130" s="119"/>
    </row>
    <row r="2131" spans="5:6" x14ac:dyDescent="0.25">
      <c r="E2131" s="119"/>
      <c r="F2131" s="119"/>
    </row>
    <row r="2132" spans="5:6" x14ac:dyDescent="0.25">
      <c r="E2132" s="119"/>
      <c r="F2132" s="119"/>
    </row>
    <row r="2133" spans="5:6" x14ac:dyDescent="0.25">
      <c r="E2133" s="119"/>
      <c r="F2133" s="119"/>
    </row>
    <row r="2134" spans="5:6" x14ac:dyDescent="0.25">
      <c r="E2134" s="119"/>
      <c r="F2134" s="119"/>
    </row>
    <row r="2135" spans="5:6" x14ac:dyDescent="0.25">
      <c r="E2135" s="119"/>
      <c r="F2135" s="119"/>
    </row>
    <row r="2136" spans="5:6" x14ac:dyDescent="0.25">
      <c r="E2136" s="119"/>
      <c r="F2136" s="119"/>
    </row>
    <row r="2137" spans="5:6" x14ac:dyDescent="0.25">
      <c r="E2137" s="119"/>
      <c r="F2137" s="119"/>
    </row>
    <row r="2138" spans="5:6" x14ac:dyDescent="0.25">
      <c r="E2138" s="119"/>
      <c r="F2138" s="119"/>
    </row>
    <row r="2139" spans="5:6" x14ac:dyDescent="0.25">
      <c r="E2139" s="119"/>
      <c r="F2139" s="119"/>
    </row>
    <row r="2140" spans="5:6" x14ac:dyDescent="0.25">
      <c r="E2140" s="119"/>
      <c r="F2140" s="119"/>
    </row>
    <row r="2141" spans="5:6" x14ac:dyDescent="0.25">
      <c r="E2141" s="119"/>
      <c r="F2141" s="119"/>
    </row>
    <row r="2142" spans="5:6" x14ac:dyDescent="0.25">
      <c r="E2142" s="119"/>
      <c r="F2142" s="119"/>
    </row>
    <row r="2143" spans="5:6" x14ac:dyDescent="0.25">
      <c r="E2143" s="119"/>
      <c r="F2143" s="119"/>
    </row>
    <row r="2144" spans="5:6" x14ac:dyDescent="0.25">
      <c r="E2144" s="119"/>
      <c r="F2144" s="119"/>
    </row>
    <row r="2145" spans="5:6" x14ac:dyDescent="0.25">
      <c r="E2145" s="119"/>
      <c r="F2145" s="119"/>
    </row>
    <row r="2146" spans="5:6" x14ac:dyDescent="0.25">
      <c r="E2146" s="119"/>
      <c r="F2146" s="119"/>
    </row>
    <row r="2147" spans="5:6" x14ac:dyDescent="0.25">
      <c r="E2147" s="119"/>
      <c r="F2147" s="119"/>
    </row>
    <row r="2148" spans="5:6" x14ac:dyDescent="0.25">
      <c r="E2148" s="119"/>
      <c r="F2148" s="119"/>
    </row>
    <row r="2149" spans="5:6" x14ac:dyDescent="0.25">
      <c r="E2149" s="119"/>
      <c r="F2149" s="119"/>
    </row>
    <row r="2150" spans="5:6" x14ac:dyDescent="0.25">
      <c r="E2150" s="119"/>
      <c r="F2150" s="119"/>
    </row>
    <row r="2151" spans="5:6" x14ac:dyDescent="0.25">
      <c r="E2151" s="119"/>
      <c r="F2151" s="119"/>
    </row>
    <row r="2152" spans="5:6" x14ac:dyDescent="0.25">
      <c r="E2152" s="119"/>
      <c r="F2152" s="119"/>
    </row>
    <row r="2153" spans="5:6" x14ac:dyDescent="0.25">
      <c r="E2153" s="119"/>
      <c r="F2153" s="119"/>
    </row>
    <row r="2154" spans="5:6" x14ac:dyDescent="0.25">
      <c r="E2154" s="119"/>
      <c r="F2154" s="119"/>
    </row>
    <row r="2155" spans="5:6" x14ac:dyDescent="0.25">
      <c r="E2155" s="119"/>
      <c r="F2155" s="119"/>
    </row>
    <row r="2156" spans="5:6" x14ac:dyDescent="0.25">
      <c r="E2156" s="119"/>
      <c r="F2156" s="119"/>
    </row>
    <row r="2157" spans="5:6" x14ac:dyDescent="0.25">
      <c r="E2157" s="119"/>
      <c r="F2157" s="119"/>
    </row>
    <row r="2158" spans="5:6" x14ac:dyDescent="0.25">
      <c r="E2158" s="119"/>
      <c r="F2158" s="119"/>
    </row>
    <row r="2159" spans="5:6" x14ac:dyDescent="0.25">
      <c r="E2159" s="119"/>
      <c r="F2159" s="119"/>
    </row>
    <row r="2160" spans="5:6" x14ac:dyDescent="0.25">
      <c r="E2160" s="119"/>
      <c r="F2160" s="119"/>
    </row>
    <row r="2161" spans="5:6" x14ac:dyDescent="0.25">
      <c r="E2161" s="119"/>
      <c r="F2161" s="119"/>
    </row>
    <row r="2162" spans="5:6" x14ac:dyDescent="0.25">
      <c r="E2162" s="119"/>
      <c r="F2162" s="119"/>
    </row>
    <row r="2163" spans="5:6" x14ac:dyDescent="0.25">
      <c r="E2163" s="119"/>
      <c r="F2163" s="119"/>
    </row>
    <row r="2164" spans="5:6" x14ac:dyDescent="0.25">
      <c r="E2164" s="119"/>
      <c r="F2164" s="119"/>
    </row>
    <row r="2165" spans="5:6" x14ac:dyDescent="0.25">
      <c r="E2165" s="119"/>
      <c r="F2165" s="119"/>
    </row>
    <row r="2166" spans="5:6" x14ac:dyDescent="0.25">
      <c r="E2166" s="119"/>
      <c r="F2166" s="119"/>
    </row>
    <row r="2167" spans="5:6" x14ac:dyDescent="0.25">
      <c r="E2167" s="119"/>
      <c r="F2167" s="119"/>
    </row>
    <row r="2168" spans="5:6" x14ac:dyDescent="0.25">
      <c r="E2168" s="119"/>
      <c r="F2168" s="119"/>
    </row>
    <row r="2169" spans="5:6" x14ac:dyDescent="0.25">
      <c r="E2169" s="119"/>
      <c r="F2169" s="119"/>
    </row>
    <row r="2170" spans="5:6" x14ac:dyDescent="0.25">
      <c r="E2170" s="119"/>
      <c r="F2170" s="119"/>
    </row>
    <row r="2171" spans="5:6" x14ac:dyDescent="0.25">
      <c r="E2171" s="119"/>
      <c r="F2171" s="119"/>
    </row>
    <row r="2172" spans="5:6" x14ac:dyDescent="0.25">
      <c r="E2172" s="119"/>
      <c r="F2172" s="119"/>
    </row>
    <row r="2173" spans="5:6" x14ac:dyDescent="0.25">
      <c r="E2173" s="119"/>
      <c r="F2173" s="119"/>
    </row>
    <row r="2174" spans="5:6" x14ac:dyDescent="0.25">
      <c r="E2174" s="119"/>
      <c r="F2174" s="119"/>
    </row>
    <row r="2175" spans="5:6" x14ac:dyDescent="0.25">
      <c r="E2175" s="119"/>
      <c r="F2175" s="119"/>
    </row>
    <row r="2176" spans="5:6" x14ac:dyDescent="0.25">
      <c r="E2176" s="119"/>
      <c r="F2176" s="119"/>
    </row>
    <row r="2177" spans="5:6" x14ac:dyDescent="0.25">
      <c r="E2177" s="119"/>
      <c r="F2177" s="119"/>
    </row>
    <row r="2178" spans="5:6" x14ac:dyDescent="0.25">
      <c r="E2178" s="119"/>
      <c r="F2178" s="119"/>
    </row>
    <row r="2179" spans="5:6" x14ac:dyDescent="0.25">
      <c r="E2179" s="119"/>
      <c r="F2179" s="119"/>
    </row>
    <row r="2180" spans="5:6" x14ac:dyDescent="0.25">
      <c r="E2180" s="119"/>
      <c r="F2180" s="119"/>
    </row>
    <row r="2181" spans="5:6" x14ac:dyDescent="0.25">
      <c r="E2181" s="119"/>
      <c r="F2181" s="119"/>
    </row>
    <row r="2182" spans="5:6" x14ac:dyDescent="0.25">
      <c r="E2182" s="119"/>
      <c r="F2182" s="119"/>
    </row>
    <row r="2183" spans="5:6" x14ac:dyDescent="0.25">
      <c r="E2183" s="119"/>
      <c r="F2183" s="119"/>
    </row>
    <row r="2184" spans="5:6" x14ac:dyDescent="0.25">
      <c r="E2184" s="119"/>
      <c r="F2184" s="119"/>
    </row>
    <row r="2185" spans="5:6" x14ac:dyDescent="0.25">
      <c r="E2185" s="119"/>
      <c r="F2185" s="119"/>
    </row>
    <row r="2186" spans="5:6" x14ac:dyDescent="0.25">
      <c r="E2186" s="119"/>
      <c r="F2186" s="119"/>
    </row>
    <row r="2187" spans="5:6" x14ac:dyDescent="0.25">
      <c r="E2187" s="119"/>
      <c r="F2187" s="119"/>
    </row>
    <row r="2188" spans="5:6" x14ac:dyDescent="0.25">
      <c r="E2188" s="119"/>
      <c r="F2188" s="119"/>
    </row>
    <row r="2189" spans="5:6" x14ac:dyDescent="0.25">
      <c r="E2189" s="119"/>
      <c r="F2189" s="119"/>
    </row>
    <row r="2190" spans="5:6" x14ac:dyDescent="0.25">
      <c r="E2190" s="119"/>
      <c r="F2190" s="119"/>
    </row>
    <row r="2191" spans="5:6" x14ac:dyDescent="0.25">
      <c r="E2191" s="119"/>
      <c r="F2191" s="119"/>
    </row>
    <row r="2192" spans="5:6" x14ac:dyDescent="0.25">
      <c r="E2192" s="119"/>
      <c r="F2192" s="119"/>
    </row>
    <row r="2193" spans="5:6" x14ac:dyDescent="0.25">
      <c r="E2193" s="119"/>
      <c r="F2193" s="119"/>
    </row>
    <row r="2194" spans="5:6" x14ac:dyDescent="0.25">
      <c r="E2194" s="119"/>
      <c r="F2194" s="119"/>
    </row>
    <row r="2195" spans="5:6" x14ac:dyDescent="0.25">
      <c r="E2195" s="119"/>
      <c r="F2195" s="119"/>
    </row>
    <row r="2196" spans="5:6" x14ac:dyDescent="0.25">
      <c r="E2196" s="119"/>
      <c r="F2196" s="119"/>
    </row>
    <row r="2197" spans="5:6" x14ac:dyDescent="0.25">
      <c r="E2197" s="119"/>
      <c r="F2197" s="119"/>
    </row>
    <row r="2198" spans="5:6" x14ac:dyDescent="0.25">
      <c r="E2198" s="119"/>
      <c r="F2198" s="119"/>
    </row>
    <row r="2199" spans="5:6" x14ac:dyDescent="0.25">
      <c r="E2199" s="119"/>
      <c r="F2199" s="119"/>
    </row>
    <row r="2200" spans="5:6" x14ac:dyDescent="0.25">
      <c r="E2200" s="119"/>
      <c r="F2200" s="119"/>
    </row>
    <row r="2201" spans="5:6" x14ac:dyDescent="0.25">
      <c r="E2201" s="119"/>
      <c r="F2201" s="119"/>
    </row>
    <row r="2202" spans="5:6" x14ac:dyDescent="0.25">
      <c r="E2202" s="119"/>
      <c r="F2202" s="119"/>
    </row>
    <row r="2203" spans="5:6" x14ac:dyDescent="0.25">
      <c r="E2203" s="119"/>
      <c r="F2203" s="119"/>
    </row>
    <row r="2204" spans="5:6" x14ac:dyDescent="0.25">
      <c r="E2204" s="119"/>
      <c r="F2204" s="119"/>
    </row>
    <row r="2205" spans="5:6" x14ac:dyDescent="0.25">
      <c r="E2205" s="119"/>
      <c r="F2205" s="119"/>
    </row>
    <row r="2206" spans="5:6" x14ac:dyDescent="0.25">
      <c r="E2206" s="119"/>
      <c r="F2206" s="119"/>
    </row>
    <row r="2207" spans="5:6" x14ac:dyDescent="0.25">
      <c r="E2207" s="119"/>
      <c r="F2207" s="119"/>
    </row>
    <row r="2208" spans="5:6" x14ac:dyDescent="0.25">
      <c r="E2208" s="119"/>
      <c r="F2208" s="119"/>
    </row>
    <row r="2209" spans="5:6" x14ac:dyDescent="0.25">
      <c r="E2209" s="119"/>
      <c r="F2209" s="119"/>
    </row>
    <row r="2210" spans="5:6" x14ac:dyDescent="0.25">
      <c r="E2210" s="119"/>
      <c r="F2210" s="119"/>
    </row>
    <row r="2211" spans="5:6" x14ac:dyDescent="0.25">
      <c r="E2211" s="119"/>
      <c r="F2211" s="119"/>
    </row>
    <row r="2212" spans="5:6" x14ac:dyDescent="0.25">
      <c r="E2212" s="119"/>
      <c r="F2212" s="119"/>
    </row>
    <row r="2213" spans="5:6" x14ac:dyDescent="0.25">
      <c r="E2213" s="119"/>
      <c r="F2213" s="119"/>
    </row>
    <row r="2214" spans="5:6" x14ac:dyDescent="0.25">
      <c r="E2214" s="119"/>
      <c r="F2214" s="119"/>
    </row>
    <row r="2215" spans="5:6" x14ac:dyDescent="0.25">
      <c r="E2215" s="119"/>
      <c r="F2215" s="119"/>
    </row>
    <row r="2216" spans="5:6" x14ac:dyDescent="0.25">
      <c r="E2216" s="119"/>
      <c r="F2216" s="119"/>
    </row>
    <row r="2217" spans="5:6" x14ac:dyDescent="0.25">
      <c r="E2217" s="119"/>
      <c r="F2217" s="119"/>
    </row>
    <row r="2218" spans="5:6" x14ac:dyDescent="0.25">
      <c r="E2218" s="119"/>
      <c r="F2218" s="119"/>
    </row>
    <row r="2219" spans="5:6" x14ac:dyDescent="0.25">
      <c r="E2219" s="119"/>
      <c r="F2219" s="119"/>
    </row>
    <row r="2220" spans="5:6" x14ac:dyDescent="0.25">
      <c r="E2220" s="119"/>
      <c r="F2220" s="119"/>
    </row>
    <row r="2221" spans="5:6" x14ac:dyDescent="0.25">
      <c r="E2221" s="119"/>
      <c r="F2221" s="119"/>
    </row>
    <row r="2222" spans="5:6" x14ac:dyDescent="0.25">
      <c r="E2222" s="119"/>
      <c r="F2222" s="119"/>
    </row>
    <row r="2223" spans="5:6" x14ac:dyDescent="0.25">
      <c r="E2223" s="119"/>
      <c r="F2223" s="119"/>
    </row>
    <row r="2224" spans="5:6" x14ac:dyDescent="0.25">
      <c r="E2224" s="119"/>
      <c r="F2224" s="119"/>
    </row>
    <row r="2225" spans="5:6" x14ac:dyDescent="0.25">
      <c r="E2225" s="119"/>
      <c r="F2225" s="119"/>
    </row>
    <row r="2226" spans="5:6" x14ac:dyDescent="0.25">
      <c r="E2226" s="119"/>
      <c r="F2226" s="119"/>
    </row>
    <row r="2227" spans="5:6" x14ac:dyDescent="0.25">
      <c r="E2227" s="119"/>
      <c r="F2227" s="119"/>
    </row>
    <row r="2228" spans="5:6" x14ac:dyDescent="0.25">
      <c r="E2228" s="119"/>
      <c r="F2228" s="119"/>
    </row>
    <row r="2229" spans="5:6" x14ac:dyDescent="0.25">
      <c r="E2229" s="119"/>
      <c r="F2229" s="119"/>
    </row>
    <row r="2230" spans="5:6" x14ac:dyDescent="0.25">
      <c r="E2230" s="119"/>
      <c r="F2230" s="119"/>
    </row>
    <row r="2231" spans="5:6" x14ac:dyDescent="0.25">
      <c r="E2231" s="119"/>
      <c r="F2231" s="119"/>
    </row>
    <row r="2232" spans="5:6" x14ac:dyDescent="0.25">
      <c r="E2232" s="119"/>
      <c r="F2232" s="119"/>
    </row>
    <row r="2233" spans="5:6" x14ac:dyDescent="0.25">
      <c r="E2233" s="119"/>
      <c r="F2233" s="119"/>
    </row>
    <row r="2234" spans="5:6" x14ac:dyDescent="0.25">
      <c r="E2234" s="119"/>
      <c r="F2234" s="119"/>
    </row>
    <row r="2235" spans="5:6" x14ac:dyDescent="0.25">
      <c r="E2235" s="119"/>
      <c r="F2235" s="119"/>
    </row>
    <row r="2236" spans="5:6" x14ac:dyDescent="0.25">
      <c r="E2236" s="119"/>
      <c r="F2236" s="119"/>
    </row>
    <row r="2237" spans="5:6" x14ac:dyDescent="0.25">
      <c r="E2237" s="119"/>
      <c r="F2237" s="119"/>
    </row>
    <row r="2238" spans="5:6" x14ac:dyDescent="0.25">
      <c r="E2238" s="119"/>
      <c r="F2238" s="119"/>
    </row>
    <row r="2239" spans="5:6" x14ac:dyDescent="0.25">
      <c r="E2239" s="119"/>
      <c r="F2239" s="119"/>
    </row>
    <row r="2240" spans="5:6" x14ac:dyDescent="0.25">
      <c r="E2240" s="119"/>
      <c r="F2240" s="119"/>
    </row>
    <row r="2241" spans="5:6" x14ac:dyDescent="0.25">
      <c r="E2241" s="119"/>
      <c r="F2241" s="119"/>
    </row>
    <row r="2242" spans="5:6" x14ac:dyDescent="0.25">
      <c r="E2242" s="119"/>
      <c r="F2242" s="119"/>
    </row>
    <row r="2243" spans="5:6" x14ac:dyDescent="0.25">
      <c r="E2243" s="119"/>
      <c r="F2243" s="119"/>
    </row>
    <row r="2244" spans="5:6" x14ac:dyDescent="0.25">
      <c r="E2244" s="119"/>
      <c r="F2244" s="119"/>
    </row>
    <row r="2245" spans="5:6" x14ac:dyDescent="0.25">
      <c r="E2245" s="119"/>
      <c r="F2245" s="119"/>
    </row>
    <row r="2246" spans="5:6" x14ac:dyDescent="0.25">
      <c r="E2246" s="119"/>
      <c r="F2246" s="119"/>
    </row>
    <row r="2247" spans="5:6" x14ac:dyDescent="0.25">
      <c r="E2247" s="119"/>
      <c r="F2247" s="119"/>
    </row>
    <row r="2248" spans="5:6" x14ac:dyDescent="0.25">
      <c r="E2248" s="119"/>
      <c r="F2248" s="119"/>
    </row>
    <row r="2249" spans="5:6" x14ac:dyDescent="0.25">
      <c r="E2249" s="119"/>
      <c r="F2249" s="119"/>
    </row>
    <row r="2250" spans="5:6" x14ac:dyDescent="0.25">
      <c r="E2250" s="119"/>
      <c r="F2250" s="119"/>
    </row>
    <row r="2251" spans="5:6" x14ac:dyDescent="0.25">
      <c r="E2251" s="119"/>
      <c r="F2251" s="119"/>
    </row>
    <row r="2252" spans="5:6" x14ac:dyDescent="0.25">
      <c r="E2252" s="119"/>
      <c r="F2252" s="119"/>
    </row>
    <row r="2253" spans="5:6" x14ac:dyDescent="0.25">
      <c r="E2253" s="119"/>
      <c r="F2253" s="119"/>
    </row>
    <row r="2254" spans="5:6" x14ac:dyDescent="0.25">
      <c r="E2254" s="119"/>
      <c r="F2254" s="119"/>
    </row>
    <row r="2255" spans="5:6" x14ac:dyDescent="0.25">
      <c r="E2255" s="119"/>
      <c r="F2255" s="119"/>
    </row>
    <row r="2256" spans="5:6" x14ac:dyDescent="0.25">
      <c r="E2256" s="119"/>
      <c r="F2256" s="119"/>
    </row>
    <row r="2257" spans="5:6" x14ac:dyDescent="0.25">
      <c r="E2257" s="119"/>
      <c r="F2257" s="119"/>
    </row>
    <row r="2258" spans="5:6" x14ac:dyDescent="0.25">
      <c r="E2258" s="119"/>
      <c r="F2258" s="119"/>
    </row>
    <row r="2259" spans="5:6" x14ac:dyDescent="0.25">
      <c r="E2259" s="119"/>
      <c r="F2259" s="119"/>
    </row>
    <row r="2260" spans="5:6" x14ac:dyDescent="0.25">
      <c r="E2260" s="119"/>
      <c r="F2260" s="119"/>
    </row>
    <row r="2261" spans="5:6" x14ac:dyDescent="0.25">
      <c r="E2261" s="119"/>
      <c r="F2261" s="119"/>
    </row>
    <row r="2262" spans="5:6" x14ac:dyDescent="0.25">
      <c r="E2262" s="119"/>
      <c r="F2262" s="119"/>
    </row>
    <row r="2263" spans="5:6" x14ac:dyDescent="0.25">
      <c r="E2263" s="119"/>
      <c r="F2263" s="119"/>
    </row>
    <row r="2264" spans="5:6" x14ac:dyDescent="0.25">
      <c r="E2264" s="119"/>
      <c r="F2264" s="119"/>
    </row>
    <row r="2265" spans="5:6" x14ac:dyDescent="0.25">
      <c r="E2265" s="119"/>
      <c r="F2265" s="119"/>
    </row>
    <row r="2266" spans="5:6" x14ac:dyDescent="0.25">
      <c r="E2266" s="119"/>
      <c r="F2266" s="119"/>
    </row>
    <row r="2267" spans="5:6" x14ac:dyDescent="0.25">
      <c r="E2267" s="119"/>
      <c r="F2267" s="119"/>
    </row>
    <row r="2268" spans="5:6" x14ac:dyDescent="0.25">
      <c r="E2268" s="119"/>
      <c r="F2268" s="119"/>
    </row>
    <row r="2269" spans="5:6" x14ac:dyDescent="0.25">
      <c r="E2269" s="119"/>
      <c r="F2269" s="119"/>
    </row>
    <row r="2270" spans="5:6" x14ac:dyDescent="0.25">
      <c r="E2270" s="119"/>
      <c r="F2270" s="119"/>
    </row>
    <row r="2271" spans="5:6" x14ac:dyDescent="0.25">
      <c r="E2271" s="119"/>
      <c r="F2271" s="119"/>
    </row>
    <row r="2272" spans="5:6" x14ac:dyDescent="0.25">
      <c r="E2272" s="119"/>
      <c r="F2272" s="119"/>
    </row>
    <row r="2273" spans="5:6" x14ac:dyDescent="0.25">
      <c r="E2273" s="119"/>
      <c r="F2273" s="119"/>
    </row>
    <row r="2274" spans="5:6" x14ac:dyDescent="0.25">
      <c r="E2274" s="119"/>
      <c r="F2274" s="119"/>
    </row>
    <row r="2275" spans="5:6" x14ac:dyDescent="0.25">
      <c r="E2275" s="119"/>
      <c r="F2275" s="119"/>
    </row>
    <row r="2276" spans="5:6" x14ac:dyDescent="0.25">
      <c r="E2276" s="119"/>
      <c r="F2276" s="119"/>
    </row>
    <row r="2277" spans="5:6" x14ac:dyDescent="0.25">
      <c r="E2277" s="119"/>
      <c r="F2277" s="119"/>
    </row>
    <row r="2278" spans="5:6" x14ac:dyDescent="0.25">
      <c r="E2278" s="119"/>
      <c r="F2278" s="119"/>
    </row>
    <row r="2279" spans="5:6" x14ac:dyDescent="0.25">
      <c r="E2279" s="119"/>
      <c r="F2279" s="119"/>
    </row>
    <row r="2280" spans="5:6" x14ac:dyDescent="0.25">
      <c r="E2280" s="119"/>
      <c r="F2280" s="119"/>
    </row>
    <row r="2281" spans="5:6" x14ac:dyDescent="0.25">
      <c r="E2281" s="119"/>
      <c r="F2281" s="119"/>
    </row>
    <row r="2282" spans="5:6" x14ac:dyDescent="0.25">
      <c r="E2282" s="119"/>
      <c r="F2282" s="119"/>
    </row>
    <row r="2283" spans="5:6" x14ac:dyDescent="0.25">
      <c r="E2283" s="119"/>
      <c r="F2283" s="119"/>
    </row>
    <row r="2284" spans="5:6" x14ac:dyDescent="0.25">
      <c r="E2284" s="119"/>
      <c r="F2284" s="119"/>
    </row>
    <row r="2285" spans="5:6" x14ac:dyDescent="0.25">
      <c r="E2285" s="119"/>
      <c r="F2285" s="119"/>
    </row>
    <row r="2286" spans="5:6" x14ac:dyDescent="0.25">
      <c r="E2286" s="119"/>
      <c r="F2286" s="119"/>
    </row>
    <row r="2287" spans="5:6" x14ac:dyDescent="0.25">
      <c r="E2287" s="119"/>
      <c r="F2287" s="119"/>
    </row>
    <row r="2288" spans="5:6" x14ac:dyDescent="0.25">
      <c r="E2288" s="119"/>
      <c r="F2288" s="119"/>
    </row>
    <row r="2289" spans="5:6" x14ac:dyDescent="0.25">
      <c r="E2289" s="119"/>
      <c r="F2289" s="119"/>
    </row>
    <row r="2290" spans="5:6" x14ac:dyDescent="0.25">
      <c r="E2290" s="119"/>
      <c r="F2290" s="119"/>
    </row>
    <row r="2291" spans="5:6" x14ac:dyDescent="0.25">
      <c r="E2291" s="119"/>
      <c r="F2291" s="119"/>
    </row>
    <row r="2292" spans="5:6" x14ac:dyDescent="0.25">
      <c r="E2292" s="119"/>
      <c r="F2292" s="119"/>
    </row>
    <row r="2293" spans="5:6" x14ac:dyDescent="0.25">
      <c r="E2293" s="119"/>
      <c r="F2293" s="119"/>
    </row>
    <row r="2294" spans="5:6" x14ac:dyDescent="0.25">
      <c r="E2294" s="119"/>
      <c r="F2294" s="119"/>
    </row>
    <row r="2295" spans="5:6" x14ac:dyDescent="0.25">
      <c r="E2295" s="119"/>
      <c r="F2295" s="119"/>
    </row>
    <row r="2296" spans="5:6" x14ac:dyDescent="0.25">
      <c r="E2296" s="119"/>
      <c r="F2296" s="119"/>
    </row>
    <row r="2297" spans="5:6" x14ac:dyDescent="0.25">
      <c r="E2297" s="119"/>
      <c r="F2297" s="119"/>
    </row>
    <row r="2298" spans="5:6" x14ac:dyDescent="0.25">
      <c r="E2298" s="119"/>
      <c r="F2298" s="119"/>
    </row>
    <row r="2299" spans="5:6" x14ac:dyDescent="0.25">
      <c r="E2299" s="119"/>
      <c r="F2299" s="119"/>
    </row>
    <row r="2300" spans="5:6" x14ac:dyDescent="0.25">
      <c r="E2300" s="119"/>
      <c r="F2300" s="119"/>
    </row>
    <row r="2301" spans="5:6" x14ac:dyDescent="0.25">
      <c r="E2301" s="119"/>
      <c r="F2301" s="119"/>
    </row>
    <row r="2302" spans="5:6" x14ac:dyDescent="0.25">
      <c r="E2302" s="119"/>
      <c r="F2302" s="119"/>
    </row>
    <row r="2303" spans="5:6" x14ac:dyDescent="0.25">
      <c r="E2303" s="119"/>
      <c r="F2303" s="119"/>
    </row>
    <row r="2304" spans="5:6" x14ac:dyDescent="0.25">
      <c r="E2304" s="119"/>
      <c r="F2304" s="119"/>
    </row>
    <row r="2305" spans="5:6" x14ac:dyDescent="0.25">
      <c r="E2305" s="119"/>
      <c r="F2305" s="119"/>
    </row>
    <row r="2306" spans="5:6" x14ac:dyDescent="0.25">
      <c r="E2306" s="119"/>
      <c r="F2306" s="119"/>
    </row>
    <row r="2307" spans="5:6" x14ac:dyDescent="0.25">
      <c r="E2307" s="119"/>
      <c r="F2307" s="119"/>
    </row>
    <row r="2308" spans="5:6" x14ac:dyDescent="0.25">
      <c r="E2308" s="119"/>
      <c r="F2308" s="119"/>
    </row>
    <row r="2309" spans="5:6" x14ac:dyDescent="0.25">
      <c r="E2309" s="119"/>
      <c r="F2309" s="119"/>
    </row>
    <row r="2310" spans="5:6" x14ac:dyDescent="0.25">
      <c r="E2310" s="119"/>
      <c r="F2310" s="119"/>
    </row>
    <row r="2311" spans="5:6" x14ac:dyDescent="0.25">
      <c r="E2311" s="119"/>
      <c r="F2311" s="119"/>
    </row>
    <row r="2312" spans="5:6" x14ac:dyDescent="0.25">
      <c r="E2312" s="119"/>
      <c r="F2312" s="119"/>
    </row>
    <row r="2313" spans="5:6" x14ac:dyDescent="0.25">
      <c r="E2313" s="119"/>
      <c r="F2313" s="119"/>
    </row>
    <row r="2314" spans="5:6" x14ac:dyDescent="0.25">
      <c r="E2314" s="119"/>
      <c r="F2314" s="119"/>
    </row>
    <row r="2315" spans="5:6" x14ac:dyDescent="0.25">
      <c r="E2315" s="119"/>
      <c r="F2315" s="119"/>
    </row>
    <row r="2316" spans="5:6" x14ac:dyDescent="0.25">
      <c r="E2316" s="119"/>
      <c r="F2316" s="119"/>
    </row>
    <row r="2317" spans="5:6" x14ac:dyDescent="0.25">
      <c r="E2317" s="119"/>
      <c r="F2317" s="119"/>
    </row>
    <row r="2318" spans="5:6" x14ac:dyDescent="0.25">
      <c r="E2318" s="119"/>
      <c r="F2318" s="119"/>
    </row>
    <row r="2319" spans="5:6" x14ac:dyDescent="0.25">
      <c r="E2319" s="119"/>
      <c r="F2319" s="119"/>
    </row>
    <row r="2320" spans="5:6" x14ac:dyDescent="0.25">
      <c r="E2320" s="119"/>
      <c r="F2320" s="119"/>
    </row>
    <row r="2321" spans="5:6" x14ac:dyDescent="0.25">
      <c r="E2321" s="119"/>
      <c r="F2321" s="119"/>
    </row>
    <row r="2322" spans="5:6" x14ac:dyDescent="0.25">
      <c r="E2322" s="119"/>
      <c r="F2322" s="119"/>
    </row>
    <row r="2323" spans="5:6" x14ac:dyDescent="0.25">
      <c r="E2323" s="119"/>
      <c r="F2323" s="119"/>
    </row>
    <row r="2324" spans="5:6" x14ac:dyDescent="0.25">
      <c r="E2324" s="119"/>
      <c r="F2324" s="119"/>
    </row>
    <row r="2325" spans="5:6" x14ac:dyDescent="0.25">
      <c r="E2325" s="119"/>
      <c r="F2325" s="119"/>
    </row>
    <row r="2326" spans="5:6" x14ac:dyDescent="0.25">
      <c r="E2326" s="119"/>
      <c r="F2326" s="119"/>
    </row>
    <row r="2327" spans="5:6" x14ac:dyDescent="0.25">
      <c r="E2327" s="119"/>
      <c r="F2327" s="119"/>
    </row>
    <row r="2328" spans="5:6" x14ac:dyDescent="0.25">
      <c r="E2328" s="119"/>
      <c r="F2328" s="119"/>
    </row>
    <row r="2329" spans="5:6" x14ac:dyDescent="0.25">
      <c r="E2329" s="119"/>
      <c r="F2329" s="119"/>
    </row>
    <row r="2330" spans="5:6" x14ac:dyDescent="0.25">
      <c r="E2330" s="119"/>
      <c r="F2330" s="119"/>
    </row>
    <row r="2331" spans="5:6" x14ac:dyDescent="0.25">
      <c r="E2331" s="119"/>
      <c r="F2331" s="119"/>
    </row>
    <row r="2332" spans="5:6" x14ac:dyDescent="0.25">
      <c r="E2332" s="119"/>
      <c r="F2332" s="119"/>
    </row>
    <row r="2333" spans="5:6" x14ac:dyDescent="0.25">
      <c r="E2333" s="119"/>
      <c r="F2333" s="119"/>
    </row>
    <row r="2334" spans="5:6" x14ac:dyDescent="0.25">
      <c r="E2334" s="119"/>
      <c r="F2334" s="119"/>
    </row>
    <row r="2335" spans="5:6" x14ac:dyDescent="0.25">
      <c r="E2335" s="119"/>
      <c r="F2335" s="119"/>
    </row>
    <row r="2336" spans="5:6" x14ac:dyDescent="0.25">
      <c r="E2336" s="119"/>
      <c r="F2336" s="119"/>
    </row>
    <row r="2337" spans="5:6" x14ac:dyDescent="0.25">
      <c r="E2337" s="119"/>
      <c r="F2337" s="119"/>
    </row>
    <row r="2338" spans="5:6" x14ac:dyDescent="0.25">
      <c r="E2338" s="119"/>
      <c r="F2338" s="119"/>
    </row>
    <row r="2339" spans="5:6" x14ac:dyDescent="0.25">
      <c r="E2339" s="119"/>
      <c r="F2339" s="119"/>
    </row>
    <row r="2340" spans="5:6" x14ac:dyDescent="0.25">
      <c r="E2340" s="119"/>
      <c r="F2340" s="119"/>
    </row>
    <row r="2341" spans="5:6" x14ac:dyDescent="0.25">
      <c r="E2341" s="119"/>
      <c r="F2341" s="119"/>
    </row>
    <row r="2342" spans="5:6" x14ac:dyDescent="0.25">
      <c r="E2342" s="119"/>
      <c r="F2342" s="119"/>
    </row>
    <row r="2343" spans="5:6" x14ac:dyDescent="0.25">
      <c r="E2343" s="119"/>
      <c r="F2343" s="119"/>
    </row>
    <row r="2344" spans="5:6" x14ac:dyDescent="0.25">
      <c r="E2344" s="119"/>
      <c r="F2344" s="119"/>
    </row>
    <row r="2345" spans="5:6" x14ac:dyDescent="0.25">
      <c r="E2345" s="119"/>
      <c r="F2345" s="119"/>
    </row>
    <row r="2346" spans="5:6" x14ac:dyDescent="0.25">
      <c r="E2346" s="119"/>
      <c r="F2346" s="119"/>
    </row>
    <row r="2347" spans="5:6" x14ac:dyDescent="0.25">
      <c r="E2347" s="119"/>
      <c r="F2347" s="119"/>
    </row>
    <row r="2348" spans="5:6" x14ac:dyDescent="0.25">
      <c r="E2348" s="119"/>
      <c r="F2348" s="119"/>
    </row>
    <row r="2349" spans="5:6" x14ac:dyDescent="0.25">
      <c r="E2349" s="119"/>
      <c r="F2349" s="119"/>
    </row>
    <row r="2350" spans="5:6" x14ac:dyDescent="0.25">
      <c r="E2350" s="119"/>
      <c r="F2350" s="119"/>
    </row>
    <row r="2351" spans="5:6" x14ac:dyDescent="0.25">
      <c r="E2351" s="119"/>
      <c r="F2351" s="119"/>
    </row>
    <row r="2352" spans="5:6" x14ac:dyDescent="0.25">
      <c r="E2352" s="119"/>
      <c r="F2352" s="119"/>
    </row>
    <row r="2353" spans="5:6" x14ac:dyDescent="0.25">
      <c r="E2353" s="119"/>
      <c r="F2353" s="119"/>
    </row>
    <row r="2354" spans="5:6" x14ac:dyDescent="0.25">
      <c r="E2354" s="119"/>
      <c r="F2354" s="119"/>
    </row>
    <row r="2355" spans="5:6" x14ac:dyDescent="0.25">
      <c r="E2355" s="119"/>
      <c r="F2355" s="119"/>
    </row>
    <row r="2356" spans="5:6" x14ac:dyDescent="0.25">
      <c r="E2356" s="119"/>
      <c r="F2356" s="119"/>
    </row>
    <row r="2357" spans="5:6" x14ac:dyDescent="0.25">
      <c r="E2357" s="119"/>
      <c r="F2357" s="119"/>
    </row>
    <row r="2358" spans="5:6" x14ac:dyDescent="0.25">
      <c r="E2358" s="119"/>
      <c r="F2358" s="119"/>
    </row>
    <row r="2359" spans="5:6" x14ac:dyDescent="0.25">
      <c r="E2359" s="119"/>
      <c r="F2359" s="119"/>
    </row>
    <row r="2360" spans="5:6" x14ac:dyDescent="0.25">
      <c r="E2360" s="119"/>
      <c r="F2360" s="119"/>
    </row>
    <row r="2361" spans="5:6" x14ac:dyDescent="0.25">
      <c r="E2361" s="119"/>
      <c r="F2361" s="119"/>
    </row>
    <row r="2362" spans="5:6" x14ac:dyDescent="0.25">
      <c r="E2362" s="119"/>
      <c r="F2362" s="119"/>
    </row>
    <row r="2363" spans="5:6" x14ac:dyDescent="0.25">
      <c r="E2363" s="119"/>
      <c r="F2363" s="119"/>
    </row>
    <row r="2364" spans="5:6" x14ac:dyDescent="0.25">
      <c r="E2364" s="119"/>
      <c r="F2364" s="119"/>
    </row>
    <row r="2365" spans="5:6" x14ac:dyDescent="0.25">
      <c r="E2365" s="119"/>
      <c r="F2365" s="119"/>
    </row>
    <row r="2366" spans="5:6" x14ac:dyDescent="0.25">
      <c r="E2366" s="119"/>
      <c r="F2366" s="119"/>
    </row>
    <row r="2367" spans="5:6" x14ac:dyDescent="0.25">
      <c r="E2367" s="119"/>
      <c r="F2367" s="119"/>
    </row>
    <row r="2368" spans="5:6" x14ac:dyDescent="0.25">
      <c r="E2368" s="119"/>
      <c r="F2368" s="119"/>
    </row>
    <row r="2369" spans="5:6" x14ac:dyDescent="0.25">
      <c r="E2369" s="119"/>
      <c r="F2369" s="119"/>
    </row>
    <row r="2370" spans="5:6" x14ac:dyDescent="0.25">
      <c r="E2370" s="119"/>
      <c r="F2370" s="119"/>
    </row>
    <row r="2371" spans="5:6" x14ac:dyDescent="0.25">
      <c r="E2371" s="119"/>
      <c r="F2371" s="119"/>
    </row>
    <row r="2372" spans="5:6" x14ac:dyDescent="0.25">
      <c r="E2372" s="119"/>
      <c r="F2372" s="119"/>
    </row>
    <row r="2373" spans="5:6" x14ac:dyDescent="0.25">
      <c r="E2373" s="119"/>
      <c r="F2373" s="119"/>
    </row>
    <row r="2374" spans="5:6" x14ac:dyDescent="0.25">
      <c r="E2374" s="119"/>
      <c r="F2374" s="119"/>
    </row>
    <row r="2375" spans="5:6" x14ac:dyDescent="0.25">
      <c r="E2375" s="119"/>
      <c r="F2375" s="119"/>
    </row>
    <row r="2376" spans="5:6" x14ac:dyDescent="0.25">
      <c r="E2376" s="119"/>
      <c r="F2376" s="119"/>
    </row>
    <row r="2377" spans="5:6" x14ac:dyDescent="0.25">
      <c r="E2377" s="119"/>
      <c r="F2377" s="119"/>
    </row>
    <row r="2378" spans="5:6" x14ac:dyDescent="0.25">
      <c r="E2378" s="119"/>
      <c r="F2378" s="119"/>
    </row>
    <row r="2379" spans="5:6" x14ac:dyDescent="0.25">
      <c r="E2379" s="119"/>
      <c r="F2379" s="119"/>
    </row>
    <row r="2380" spans="5:6" x14ac:dyDescent="0.25">
      <c r="E2380" s="119"/>
      <c r="F2380" s="119"/>
    </row>
    <row r="2381" spans="5:6" x14ac:dyDescent="0.25">
      <c r="E2381" s="119"/>
      <c r="F2381" s="119"/>
    </row>
    <row r="2382" spans="5:6" x14ac:dyDescent="0.25">
      <c r="E2382" s="119"/>
      <c r="F2382" s="119"/>
    </row>
    <row r="2383" spans="5:6" x14ac:dyDescent="0.25">
      <c r="E2383" s="119"/>
      <c r="F2383" s="119"/>
    </row>
    <row r="2384" spans="5:6" x14ac:dyDescent="0.25">
      <c r="E2384" s="119"/>
      <c r="F2384" s="119"/>
    </row>
    <row r="2385" spans="5:6" x14ac:dyDescent="0.25">
      <c r="E2385" s="119"/>
      <c r="F2385" s="119"/>
    </row>
    <row r="2386" spans="5:6" x14ac:dyDescent="0.25">
      <c r="E2386" s="119"/>
      <c r="F2386" s="119"/>
    </row>
    <row r="2387" spans="5:6" x14ac:dyDescent="0.25">
      <c r="E2387" s="119"/>
      <c r="F2387" s="119"/>
    </row>
    <row r="2388" spans="5:6" x14ac:dyDescent="0.25">
      <c r="E2388" s="119"/>
      <c r="F2388" s="119"/>
    </row>
    <row r="2389" spans="5:6" x14ac:dyDescent="0.25">
      <c r="E2389" s="119"/>
      <c r="F2389" s="119"/>
    </row>
    <row r="2390" spans="5:6" x14ac:dyDescent="0.25">
      <c r="E2390" s="119"/>
      <c r="F2390" s="119"/>
    </row>
    <row r="2391" spans="5:6" x14ac:dyDescent="0.25">
      <c r="E2391" s="119"/>
      <c r="F2391" s="119"/>
    </row>
    <row r="2392" spans="5:6" x14ac:dyDescent="0.25">
      <c r="E2392" s="119"/>
      <c r="F2392" s="119"/>
    </row>
    <row r="2393" spans="5:6" x14ac:dyDescent="0.25">
      <c r="E2393" s="119"/>
      <c r="F2393" s="119"/>
    </row>
    <row r="2394" spans="5:6" x14ac:dyDescent="0.25">
      <c r="E2394" s="119"/>
      <c r="F2394" s="119"/>
    </row>
    <row r="2395" spans="5:6" x14ac:dyDescent="0.25">
      <c r="E2395" s="119"/>
      <c r="F2395" s="119"/>
    </row>
    <row r="2396" spans="5:6" x14ac:dyDescent="0.25">
      <c r="E2396" s="119"/>
      <c r="F2396" s="119"/>
    </row>
    <row r="2397" spans="5:6" x14ac:dyDescent="0.25">
      <c r="E2397" s="119"/>
      <c r="F2397" s="119"/>
    </row>
    <row r="2398" spans="5:6" x14ac:dyDescent="0.25">
      <c r="E2398" s="119"/>
      <c r="F2398" s="119"/>
    </row>
    <row r="2399" spans="5:6" x14ac:dyDescent="0.25">
      <c r="E2399" s="119"/>
      <c r="F2399" s="119"/>
    </row>
    <row r="2400" spans="5:6" x14ac:dyDescent="0.25">
      <c r="E2400" s="119"/>
      <c r="F2400" s="119"/>
    </row>
    <row r="2401" spans="5:6" x14ac:dyDescent="0.25">
      <c r="E2401" s="119"/>
      <c r="F2401" s="119"/>
    </row>
    <row r="2402" spans="5:6" x14ac:dyDescent="0.25">
      <c r="E2402" s="119"/>
      <c r="F2402" s="119"/>
    </row>
    <row r="2403" spans="5:6" x14ac:dyDescent="0.25">
      <c r="E2403" s="119"/>
      <c r="F2403" s="119"/>
    </row>
    <row r="2404" spans="5:6" x14ac:dyDescent="0.25">
      <c r="E2404" s="119"/>
      <c r="F2404" s="119"/>
    </row>
    <row r="2405" spans="5:6" x14ac:dyDescent="0.25">
      <c r="E2405" s="119"/>
      <c r="F2405" s="119"/>
    </row>
    <row r="2406" spans="5:6" x14ac:dyDescent="0.25">
      <c r="E2406" s="119"/>
      <c r="F2406" s="119"/>
    </row>
    <row r="2407" spans="5:6" x14ac:dyDescent="0.25">
      <c r="E2407" s="119"/>
      <c r="F2407" s="119"/>
    </row>
    <row r="2408" spans="5:6" x14ac:dyDescent="0.25">
      <c r="E2408" s="119"/>
      <c r="F2408" s="119"/>
    </row>
    <row r="2409" spans="5:6" x14ac:dyDescent="0.25">
      <c r="E2409" s="119"/>
      <c r="F2409" s="119"/>
    </row>
    <row r="2410" spans="5:6" x14ac:dyDescent="0.25">
      <c r="E2410" s="119"/>
      <c r="F2410" s="119"/>
    </row>
    <row r="2411" spans="5:6" x14ac:dyDescent="0.25">
      <c r="E2411" s="119"/>
      <c r="F2411" s="119"/>
    </row>
    <row r="2412" spans="5:6" x14ac:dyDescent="0.25">
      <c r="E2412" s="119"/>
      <c r="F2412" s="119"/>
    </row>
    <row r="2413" spans="5:6" x14ac:dyDescent="0.25">
      <c r="E2413" s="119"/>
      <c r="F2413" s="119"/>
    </row>
    <row r="2414" spans="5:6" x14ac:dyDescent="0.25">
      <c r="E2414" s="119"/>
      <c r="F2414" s="119"/>
    </row>
    <row r="2415" spans="5:6" x14ac:dyDescent="0.25">
      <c r="E2415" s="119"/>
      <c r="F2415" s="119"/>
    </row>
    <row r="2416" spans="5:6" x14ac:dyDescent="0.25">
      <c r="E2416" s="119"/>
      <c r="F2416" s="119"/>
    </row>
    <row r="2417" spans="5:6" x14ac:dyDescent="0.25">
      <c r="E2417" s="119"/>
      <c r="F2417" s="119"/>
    </row>
    <row r="2418" spans="5:6" x14ac:dyDescent="0.25">
      <c r="E2418" s="119"/>
      <c r="F2418" s="119"/>
    </row>
    <row r="2419" spans="5:6" x14ac:dyDescent="0.25">
      <c r="E2419" s="119"/>
      <c r="F2419" s="119"/>
    </row>
    <row r="2420" spans="5:6" x14ac:dyDescent="0.25">
      <c r="E2420" s="119"/>
      <c r="F2420" s="119"/>
    </row>
    <row r="2421" spans="5:6" x14ac:dyDescent="0.25">
      <c r="E2421" s="119"/>
      <c r="F2421" s="119"/>
    </row>
    <row r="2422" spans="5:6" x14ac:dyDescent="0.25">
      <c r="E2422" s="119"/>
      <c r="F2422" s="119"/>
    </row>
    <row r="2423" spans="5:6" x14ac:dyDescent="0.25">
      <c r="E2423" s="119"/>
      <c r="F2423" s="119"/>
    </row>
    <row r="2424" spans="5:6" x14ac:dyDescent="0.25">
      <c r="E2424" s="119"/>
      <c r="F2424" s="119"/>
    </row>
    <row r="2425" spans="5:6" x14ac:dyDescent="0.25">
      <c r="E2425" s="119"/>
      <c r="F2425" s="119"/>
    </row>
    <row r="2426" spans="5:6" x14ac:dyDescent="0.25">
      <c r="E2426" s="119"/>
      <c r="F2426" s="119"/>
    </row>
    <row r="2427" spans="5:6" x14ac:dyDescent="0.25">
      <c r="E2427" s="119"/>
      <c r="F2427" s="119"/>
    </row>
    <row r="2428" spans="5:6" x14ac:dyDescent="0.25">
      <c r="E2428" s="119"/>
      <c r="F2428" s="119"/>
    </row>
    <row r="2429" spans="5:6" x14ac:dyDescent="0.25">
      <c r="E2429" s="119"/>
      <c r="F2429" s="119"/>
    </row>
    <row r="2430" spans="5:6" x14ac:dyDescent="0.25">
      <c r="E2430" s="119"/>
      <c r="F2430" s="119"/>
    </row>
    <row r="2431" spans="5:6" x14ac:dyDescent="0.25">
      <c r="E2431" s="119"/>
      <c r="F2431" s="119"/>
    </row>
    <row r="2432" spans="5:6" x14ac:dyDescent="0.25">
      <c r="E2432" s="119"/>
      <c r="F2432" s="119"/>
    </row>
    <row r="2433" spans="5:6" x14ac:dyDescent="0.25">
      <c r="E2433" s="119"/>
      <c r="F2433" s="119"/>
    </row>
    <row r="2434" spans="5:6" x14ac:dyDescent="0.25">
      <c r="E2434" s="119"/>
      <c r="F2434" s="119"/>
    </row>
    <row r="2435" spans="5:6" x14ac:dyDescent="0.25">
      <c r="E2435" s="119"/>
      <c r="F2435" s="119"/>
    </row>
    <row r="2436" spans="5:6" x14ac:dyDescent="0.25">
      <c r="E2436" s="119"/>
      <c r="F2436" s="119"/>
    </row>
    <row r="2437" spans="5:6" x14ac:dyDescent="0.25">
      <c r="E2437" s="119"/>
      <c r="F2437" s="119"/>
    </row>
    <row r="2438" spans="5:6" x14ac:dyDescent="0.25">
      <c r="E2438" s="119"/>
      <c r="F2438" s="119"/>
    </row>
    <row r="2439" spans="5:6" x14ac:dyDescent="0.25">
      <c r="E2439" s="119"/>
      <c r="F2439" s="119"/>
    </row>
    <row r="2440" spans="5:6" x14ac:dyDescent="0.25">
      <c r="E2440" s="119"/>
      <c r="F2440" s="119"/>
    </row>
    <row r="2441" spans="5:6" x14ac:dyDescent="0.25">
      <c r="E2441" s="119"/>
      <c r="F2441" s="119"/>
    </row>
    <row r="2442" spans="5:6" x14ac:dyDescent="0.25">
      <c r="E2442" s="119"/>
      <c r="F2442" s="119"/>
    </row>
    <row r="2443" spans="5:6" x14ac:dyDescent="0.25">
      <c r="E2443" s="119"/>
      <c r="F2443" s="119"/>
    </row>
    <row r="2444" spans="5:6" x14ac:dyDescent="0.25">
      <c r="E2444" s="119"/>
      <c r="F2444" s="119"/>
    </row>
    <row r="2445" spans="5:6" x14ac:dyDescent="0.25">
      <c r="E2445" s="119"/>
      <c r="F2445" s="119"/>
    </row>
    <row r="2446" spans="5:6" x14ac:dyDescent="0.25">
      <c r="E2446" s="119"/>
      <c r="F2446" s="119"/>
    </row>
    <row r="2447" spans="5:6" x14ac:dyDescent="0.25">
      <c r="E2447" s="119"/>
      <c r="F2447" s="119"/>
    </row>
    <row r="2448" spans="5:6" x14ac:dyDescent="0.25">
      <c r="E2448" s="119"/>
      <c r="F2448" s="119"/>
    </row>
    <row r="2449" spans="5:6" x14ac:dyDescent="0.25">
      <c r="E2449" s="119"/>
      <c r="F2449" s="119"/>
    </row>
    <row r="2450" spans="5:6" x14ac:dyDescent="0.25">
      <c r="E2450" s="119"/>
      <c r="F2450" s="119"/>
    </row>
    <row r="2451" spans="5:6" x14ac:dyDescent="0.25">
      <c r="E2451" s="119"/>
      <c r="F2451" s="119"/>
    </row>
    <row r="2452" spans="5:6" x14ac:dyDescent="0.25">
      <c r="E2452" s="119"/>
      <c r="F2452" s="119"/>
    </row>
    <row r="2453" spans="5:6" x14ac:dyDescent="0.25">
      <c r="E2453" s="119"/>
      <c r="F2453" s="119"/>
    </row>
    <row r="2454" spans="5:6" x14ac:dyDescent="0.25">
      <c r="E2454" s="119"/>
      <c r="F2454" s="119"/>
    </row>
    <row r="2455" spans="5:6" x14ac:dyDescent="0.25">
      <c r="E2455" s="119"/>
      <c r="F2455" s="119"/>
    </row>
    <row r="2456" spans="5:6" x14ac:dyDescent="0.25">
      <c r="E2456" s="119"/>
      <c r="F2456" s="119"/>
    </row>
    <row r="2457" spans="5:6" x14ac:dyDescent="0.25">
      <c r="E2457" s="119"/>
      <c r="F2457" s="119"/>
    </row>
    <row r="2458" spans="5:6" x14ac:dyDescent="0.25">
      <c r="E2458" s="119"/>
      <c r="F2458" s="119"/>
    </row>
    <row r="2459" spans="5:6" x14ac:dyDescent="0.25">
      <c r="E2459" s="119"/>
      <c r="F2459" s="119"/>
    </row>
    <row r="2460" spans="5:6" x14ac:dyDescent="0.25">
      <c r="E2460" s="119"/>
      <c r="F2460" s="119"/>
    </row>
    <row r="2461" spans="5:6" x14ac:dyDescent="0.25">
      <c r="E2461" s="119"/>
      <c r="F2461" s="119"/>
    </row>
    <row r="2462" spans="5:6" x14ac:dyDescent="0.25">
      <c r="E2462" s="119"/>
      <c r="F2462" s="119"/>
    </row>
    <row r="2463" spans="5:6" x14ac:dyDescent="0.25">
      <c r="E2463" s="119"/>
      <c r="F2463" s="119"/>
    </row>
    <row r="2464" spans="5:6" x14ac:dyDescent="0.25">
      <c r="E2464" s="119"/>
      <c r="F2464" s="119"/>
    </row>
    <row r="2465" spans="5:6" x14ac:dyDescent="0.25">
      <c r="E2465" s="119"/>
      <c r="F2465" s="119"/>
    </row>
    <row r="2466" spans="5:6" x14ac:dyDescent="0.25">
      <c r="E2466" s="119"/>
      <c r="F2466" s="119"/>
    </row>
    <row r="2467" spans="5:6" x14ac:dyDescent="0.25">
      <c r="E2467" s="119"/>
      <c r="F2467" s="119"/>
    </row>
    <row r="2468" spans="5:6" x14ac:dyDescent="0.25">
      <c r="E2468" s="119"/>
      <c r="F2468" s="119"/>
    </row>
    <row r="2469" spans="5:6" x14ac:dyDescent="0.25">
      <c r="E2469" s="119"/>
      <c r="F2469" s="119"/>
    </row>
    <row r="2470" spans="5:6" x14ac:dyDescent="0.25">
      <c r="E2470" s="119"/>
      <c r="F2470" s="119"/>
    </row>
    <row r="2471" spans="5:6" x14ac:dyDescent="0.25">
      <c r="E2471" s="119"/>
      <c r="F2471" s="119"/>
    </row>
    <row r="2472" spans="5:6" x14ac:dyDescent="0.25">
      <c r="E2472" s="119"/>
      <c r="F2472" s="119"/>
    </row>
    <row r="2473" spans="5:6" x14ac:dyDescent="0.25">
      <c r="E2473" s="119"/>
      <c r="F2473" s="119"/>
    </row>
    <row r="2474" spans="5:6" x14ac:dyDescent="0.25">
      <c r="E2474" s="119"/>
      <c r="F2474" s="119"/>
    </row>
    <row r="2475" spans="5:6" x14ac:dyDescent="0.25">
      <c r="E2475" s="119"/>
      <c r="F2475" s="119"/>
    </row>
    <row r="2476" spans="5:6" x14ac:dyDescent="0.25">
      <c r="E2476" s="119"/>
      <c r="F2476" s="119"/>
    </row>
    <row r="2477" spans="5:6" x14ac:dyDescent="0.25">
      <c r="E2477" s="119"/>
      <c r="F2477" s="119"/>
    </row>
    <row r="2478" spans="5:6" x14ac:dyDescent="0.25">
      <c r="E2478" s="119"/>
      <c r="F2478" s="119"/>
    </row>
    <row r="2479" spans="5:6" x14ac:dyDescent="0.25">
      <c r="E2479" s="119"/>
      <c r="F2479" s="119"/>
    </row>
    <row r="2480" spans="5:6" x14ac:dyDescent="0.25">
      <c r="E2480" s="119"/>
      <c r="F2480" s="119"/>
    </row>
    <row r="2481" spans="5:6" x14ac:dyDescent="0.25">
      <c r="E2481" s="119"/>
      <c r="F2481" s="119"/>
    </row>
    <row r="2482" spans="5:6" x14ac:dyDescent="0.25">
      <c r="E2482" s="119"/>
      <c r="F2482" s="119"/>
    </row>
    <row r="2483" spans="5:6" x14ac:dyDescent="0.25">
      <c r="E2483" s="119"/>
      <c r="F2483" s="119"/>
    </row>
    <row r="2484" spans="5:6" x14ac:dyDescent="0.25">
      <c r="E2484" s="119"/>
      <c r="F2484" s="119"/>
    </row>
    <row r="2485" spans="5:6" x14ac:dyDescent="0.25">
      <c r="E2485" s="119"/>
      <c r="F2485" s="119"/>
    </row>
    <row r="2486" spans="5:6" x14ac:dyDescent="0.25">
      <c r="E2486" s="119"/>
      <c r="F2486" s="119"/>
    </row>
    <row r="2487" spans="5:6" x14ac:dyDescent="0.25">
      <c r="E2487" s="119"/>
      <c r="F2487" s="119"/>
    </row>
    <row r="2488" spans="5:6" x14ac:dyDescent="0.25">
      <c r="E2488" s="119"/>
      <c r="F2488" s="119"/>
    </row>
    <row r="2489" spans="5:6" x14ac:dyDescent="0.25">
      <c r="E2489" s="119"/>
      <c r="F2489" s="119"/>
    </row>
    <row r="2490" spans="5:6" x14ac:dyDescent="0.25">
      <c r="E2490" s="119"/>
      <c r="F2490" s="119"/>
    </row>
    <row r="2491" spans="5:6" x14ac:dyDescent="0.25">
      <c r="E2491" s="119"/>
      <c r="F2491" s="119"/>
    </row>
    <row r="2492" spans="5:6" x14ac:dyDescent="0.25">
      <c r="E2492" s="119"/>
      <c r="F2492" s="119"/>
    </row>
    <row r="2493" spans="5:6" x14ac:dyDescent="0.25">
      <c r="E2493" s="119"/>
      <c r="F2493" s="119"/>
    </row>
    <row r="2494" spans="5:6" x14ac:dyDescent="0.25">
      <c r="E2494" s="119"/>
      <c r="F2494" s="119"/>
    </row>
    <row r="2495" spans="5:6" x14ac:dyDescent="0.25">
      <c r="E2495" s="119"/>
      <c r="F2495" s="119"/>
    </row>
    <row r="2496" spans="5:6" x14ac:dyDescent="0.25">
      <c r="E2496" s="119"/>
      <c r="F2496" s="119"/>
    </row>
    <row r="2497" spans="5:6" x14ac:dyDescent="0.25">
      <c r="E2497" s="119"/>
      <c r="F2497" s="119"/>
    </row>
    <row r="2498" spans="5:6" x14ac:dyDescent="0.25">
      <c r="E2498" s="119"/>
      <c r="F2498" s="119"/>
    </row>
    <row r="2499" spans="5:6" x14ac:dyDescent="0.25">
      <c r="E2499" s="119"/>
      <c r="F2499" s="119"/>
    </row>
    <row r="2500" spans="5:6" x14ac:dyDescent="0.25">
      <c r="E2500" s="119"/>
      <c r="F2500" s="119"/>
    </row>
    <row r="2501" spans="5:6" x14ac:dyDescent="0.25">
      <c r="E2501" s="119"/>
      <c r="F2501" s="119"/>
    </row>
    <row r="2502" spans="5:6" x14ac:dyDescent="0.25">
      <c r="E2502" s="119"/>
      <c r="F2502" s="119"/>
    </row>
    <row r="2503" spans="5:6" x14ac:dyDescent="0.25">
      <c r="E2503" s="119"/>
      <c r="F2503" s="119"/>
    </row>
    <row r="2504" spans="5:6" x14ac:dyDescent="0.25">
      <c r="E2504" s="119"/>
      <c r="F2504" s="119"/>
    </row>
    <row r="2505" spans="5:6" x14ac:dyDescent="0.25">
      <c r="E2505" s="119"/>
      <c r="F2505" s="119"/>
    </row>
    <row r="2506" spans="5:6" x14ac:dyDescent="0.25">
      <c r="E2506" s="119"/>
      <c r="F2506" s="119"/>
    </row>
    <row r="2507" spans="5:6" x14ac:dyDescent="0.25">
      <c r="E2507" s="119"/>
      <c r="F2507" s="119"/>
    </row>
    <row r="2508" spans="5:6" x14ac:dyDescent="0.25">
      <c r="E2508" s="119"/>
      <c r="F2508" s="119"/>
    </row>
    <row r="2509" spans="5:6" x14ac:dyDescent="0.25">
      <c r="E2509" s="119"/>
      <c r="F2509" s="119"/>
    </row>
    <row r="2510" spans="5:6" x14ac:dyDescent="0.25">
      <c r="E2510" s="119"/>
      <c r="F2510" s="119"/>
    </row>
    <row r="2511" spans="5:6" x14ac:dyDescent="0.25">
      <c r="E2511" s="119"/>
      <c r="F2511" s="119"/>
    </row>
    <row r="2512" spans="5:6" x14ac:dyDescent="0.25">
      <c r="E2512" s="119"/>
      <c r="F2512" s="119"/>
    </row>
    <row r="2513" spans="5:6" x14ac:dyDescent="0.25">
      <c r="E2513" s="119"/>
      <c r="F2513" s="119"/>
    </row>
    <row r="2514" spans="5:6" x14ac:dyDescent="0.25">
      <c r="E2514" s="119"/>
      <c r="F2514" s="119"/>
    </row>
    <row r="2515" spans="5:6" x14ac:dyDescent="0.25">
      <c r="E2515" s="119"/>
      <c r="F2515" s="119"/>
    </row>
    <row r="2516" spans="5:6" x14ac:dyDescent="0.25">
      <c r="E2516" s="119"/>
      <c r="F2516" s="119"/>
    </row>
    <row r="2517" spans="5:6" x14ac:dyDescent="0.25">
      <c r="E2517" s="119"/>
      <c r="F2517" s="119"/>
    </row>
    <row r="2518" spans="5:6" x14ac:dyDescent="0.25">
      <c r="E2518" s="119"/>
      <c r="F2518" s="119"/>
    </row>
    <row r="2519" spans="5:6" x14ac:dyDescent="0.25">
      <c r="E2519" s="119"/>
      <c r="F2519" s="119"/>
    </row>
    <row r="2520" spans="5:6" x14ac:dyDescent="0.25">
      <c r="E2520" s="119"/>
      <c r="F2520" s="119"/>
    </row>
    <row r="2521" spans="5:6" x14ac:dyDescent="0.25">
      <c r="E2521" s="119"/>
      <c r="F2521" s="119"/>
    </row>
    <row r="2522" spans="5:6" x14ac:dyDescent="0.25">
      <c r="E2522" s="119"/>
      <c r="F2522" s="119"/>
    </row>
    <row r="2523" spans="5:6" x14ac:dyDescent="0.25">
      <c r="E2523" s="119"/>
      <c r="F2523" s="119"/>
    </row>
    <row r="2524" spans="5:6" x14ac:dyDescent="0.25">
      <c r="E2524" s="119"/>
      <c r="F2524" s="119"/>
    </row>
    <row r="2525" spans="5:6" x14ac:dyDescent="0.25">
      <c r="E2525" s="119"/>
      <c r="F2525" s="119"/>
    </row>
    <row r="2526" spans="5:6" x14ac:dyDescent="0.25">
      <c r="E2526" s="119"/>
      <c r="F2526" s="119"/>
    </row>
    <row r="2527" spans="5:6" x14ac:dyDescent="0.25">
      <c r="E2527" s="119"/>
      <c r="F2527" s="119"/>
    </row>
    <row r="2528" spans="5:6" x14ac:dyDescent="0.25">
      <c r="E2528" s="119"/>
      <c r="F2528" s="119"/>
    </row>
    <row r="2529" spans="5:6" x14ac:dyDescent="0.25">
      <c r="E2529" s="119"/>
      <c r="F2529" s="119"/>
    </row>
    <row r="2530" spans="5:6" x14ac:dyDescent="0.25">
      <c r="E2530" s="119"/>
      <c r="F2530" s="119"/>
    </row>
    <row r="2531" spans="5:6" x14ac:dyDescent="0.25">
      <c r="E2531" s="119"/>
      <c r="F2531" s="119"/>
    </row>
    <row r="2532" spans="5:6" x14ac:dyDescent="0.25">
      <c r="E2532" s="119"/>
      <c r="F2532" s="119"/>
    </row>
    <row r="2533" spans="5:6" x14ac:dyDescent="0.25">
      <c r="E2533" s="119"/>
      <c r="F2533" s="119"/>
    </row>
    <row r="2534" spans="5:6" x14ac:dyDescent="0.25">
      <c r="E2534" s="119"/>
      <c r="F2534" s="119"/>
    </row>
    <row r="2535" spans="5:6" x14ac:dyDescent="0.25">
      <c r="E2535" s="119"/>
      <c r="F2535" s="119"/>
    </row>
    <row r="2536" spans="5:6" x14ac:dyDescent="0.25">
      <c r="E2536" s="119"/>
      <c r="F2536" s="119"/>
    </row>
    <row r="2537" spans="5:6" x14ac:dyDescent="0.25">
      <c r="E2537" s="119"/>
      <c r="F2537" s="119"/>
    </row>
    <row r="2538" spans="5:6" x14ac:dyDescent="0.25">
      <c r="E2538" s="119"/>
      <c r="F2538" s="119"/>
    </row>
    <row r="2539" spans="5:6" x14ac:dyDescent="0.25">
      <c r="E2539" s="119"/>
      <c r="F2539" s="119"/>
    </row>
    <row r="2540" spans="5:6" x14ac:dyDescent="0.25">
      <c r="E2540" s="119"/>
      <c r="F2540" s="119"/>
    </row>
    <row r="2541" spans="5:6" x14ac:dyDescent="0.25">
      <c r="E2541" s="119"/>
      <c r="F2541" s="119"/>
    </row>
    <row r="2542" spans="5:6" x14ac:dyDescent="0.25">
      <c r="E2542" s="119"/>
      <c r="F2542" s="119"/>
    </row>
    <row r="2543" spans="5:6" x14ac:dyDescent="0.25">
      <c r="E2543" s="119"/>
      <c r="F2543" s="119"/>
    </row>
    <row r="2544" spans="5:6" x14ac:dyDescent="0.25">
      <c r="E2544" s="119"/>
      <c r="F2544" s="119"/>
    </row>
    <row r="2545" spans="5:6" x14ac:dyDescent="0.25">
      <c r="E2545" s="119"/>
      <c r="F2545" s="119"/>
    </row>
    <row r="2546" spans="5:6" x14ac:dyDescent="0.25">
      <c r="E2546" s="119"/>
      <c r="F2546" s="119"/>
    </row>
    <row r="2547" spans="5:6" x14ac:dyDescent="0.25">
      <c r="E2547" s="119"/>
      <c r="F2547" s="119"/>
    </row>
    <row r="2548" spans="5:6" x14ac:dyDescent="0.25">
      <c r="E2548" s="119"/>
      <c r="F2548" s="119"/>
    </row>
    <row r="2549" spans="5:6" x14ac:dyDescent="0.25">
      <c r="E2549" s="119"/>
      <c r="F2549" s="119"/>
    </row>
    <row r="2550" spans="5:6" x14ac:dyDescent="0.25">
      <c r="E2550" s="119"/>
      <c r="F2550" s="119"/>
    </row>
    <row r="2551" spans="5:6" x14ac:dyDescent="0.25">
      <c r="E2551" s="119"/>
      <c r="F2551" s="119"/>
    </row>
    <row r="2552" spans="5:6" x14ac:dyDescent="0.25">
      <c r="E2552" s="119"/>
      <c r="F2552" s="119"/>
    </row>
    <row r="2553" spans="5:6" x14ac:dyDescent="0.25">
      <c r="E2553" s="119"/>
      <c r="F2553" s="119"/>
    </row>
    <row r="2554" spans="5:6" x14ac:dyDescent="0.25">
      <c r="E2554" s="119"/>
      <c r="F2554" s="119"/>
    </row>
    <row r="2555" spans="5:6" x14ac:dyDescent="0.25">
      <c r="E2555" s="119"/>
      <c r="F2555" s="119"/>
    </row>
    <row r="2556" spans="5:6" x14ac:dyDescent="0.25">
      <c r="E2556" s="119"/>
      <c r="F2556" s="119"/>
    </row>
    <row r="2557" spans="5:6" x14ac:dyDescent="0.25">
      <c r="E2557" s="119"/>
      <c r="F2557" s="119"/>
    </row>
    <row r="2558" spans="5:6" x14ac:dyDescent="0.25">
      <c r="E2558" s="119"/>
      <c r="F2558" s="119"/>
    </row>
    <row r="2559" spans="5:6" x14ac:dyDescent="0.25">
      <c r="E2559" s="119"/>
      <c r="F2559" s="119"/>
    </row>
    <row r="2560" spans="5:6" x14ac:dyDescent="0.25">
      <c r="E2560" s="119"/>
      <c r="F2560" s="119"/>
    </row>
    <row r="2561" spans="5:6" x14ac:dyDescent="0.25">
      <c r="E2561" s="119"/>
      <c r="F2561" s="119"/>
    </row>
    <row r="2562" spans="5:6" x14ac:dyDescent="0.25">
      <c r="E2562" s="119"/>
      <c r="F2562" s="119"/>
    </row>
    <row r="2563" spans="5:6" x14ac:dyDescent="0.25">
      <c r="E2563" s="119"/>
      <c r="F2563" s="119"/>
    </row>
    <row r="2564" spans="5:6" x14ac:dyDescent="0.25">
      <c r="E2564" s="119"/>
      <c r="F2564" s="119"/>
    </row>
    <row r="2565" spans="5:6" x14ac:dyDescent="0.25">
      <c r="E2565" s="119"/>
      <c r="F2565" s="119"/>
    </row>
    <row r="2566" spans="5:6" x14ac:dyDescent="0.25">
      <c r="E2566" s="119"/>
      <c r="F2566" s="119"/>
    </row>
    <row r="2567" spans="5:6" x14ac:dyDescent="0.25">
      <c r="E2567" s="119"/>
      <c r="F2567" s="119"/>
    </row>
    <row r="2568" spans="5:6" x14ac:dyDescent="0.25">
      <c r="E2568" s="119"/>
      <c r="F2568" s="119"/>
    </row>
    <row r="2569" spans="5:6" x14ac:dyDescent="0.25">
      <c r="E2569" s="119"/>
      <c r="F2569" s="119"/>
    </row>
    <row r="2570" spans="5:6" x14ac:dyDescent="0.25">
      <c r="E2570" s="119"/>
      <c r="F2570" s="119"/>
    </row>
    <row r="2571" spans="5:6" x14ac:dyDescent="0.25">
      <c r="E2571" s="119"/>
      <c r="F2571" s="119"/>
    </row>
    <row r="2572" spans="5:6" x14ac:dyDescent="0.25">
      <c r="E2572" s="119"/>
      <c r="F2572" s="119"/>
    </row>
    <row r="2573" spans="5:6" x14ac:dyDescent="0.25">
      <c r="E2573" s="119"/>
      <c r="F2573" s="119"/>
    </row>
    <row r="2574" spans="5:6" x14ac:dyDescent="0.25">
      <c r="E2574" s="119"/>
      <c r="F2574" s="119"/>
    </row>
    <row r="2575" spans="5:6" x14ac:dyDescent="0.25">
      <c r="E2575" s="119"/>
      <c r="F2575" s="119"/>
    </row>
    <row r="2576" spans="5:6" x14ac:dyDescent="0.25">
      <c r="E2576" s="119"/>
      <c r="F2576" s="119"/>
    </row>
    <row r="2577" spans="5:6" x14ac:dyDescent="0.25">
      <c r="E2577" s="119"/>
      <c r="F2577" s="119"/>
    </row>
    <row r="2578" spans="5:6" x14ac:dyDescent="0.25">
      <c r="E2578" s="119"/>
      <c r="F2578" s="119"/>
    </row>
    <row r="2579" spans="5:6" x14ac:dyDescent="0.25">
      <c r="E2579" s="119"/>
      <c r="F2579" s="119"/>
    </row>
    <row r="2580" spans="5:6" x14ac:dyDescent="0.25">
      <c r="E2580" s="119"/>
      <c r="F2580" s="119"/>
    </row>
    <row r="2581" spans="5:6" x14ac:dyDescent="0.25">
      <c r="E2581" s="119"/>
      <c r="F2581" s="119"/>
    </row>
    <row r="2582" spans="5:6" x14ac:dyDescent="0.25">
      <c r="E2582" s="119"/>
      <c r="F2582" s="119"/>
    </row>
    <row r="2583" spans="5:6" x14ac:dyDescent="0.25">
      <c r="E2583" s="119"/>
      <c r="F2583" s="119"/>
    </row>
    <row r="2584" spans="5:6" x14ac:dyDescent="0.25">
      <c r="E2584" s="119"/>
      <c r="F2584" s="119"/>
    </row>
    <row r="2585" spans="5:6" x14ac:dyDescent="0.25">
      <c r="E2585" s="119"/>
      <c r="F2585" s="119"/>
    </row>
    <row r="2586" spans="5:6" x14ac:dyDescent="0.25">
      <c r="E2586" s="119"/>
      <c r="F2586" s="119"/>
    </row>
    <row r="2587" spans="5:6" x14ac:dyDescent="0.25">
      <c r="E2587" s="119"/>
      <c r="F2587" s="119"/>
    </row>
    <row r="2588" spans="5:6" x14ac:dyDescent="0.25">
      <c r="E2588" s="119"/>
      <c r="F2588" s="119"/>
    </row>
    <row r="2589" spans="5:6" x14ac:dyDescent="0.25">
      <c r="E2589" s="119"/>
      <c r="F2589" s="119"/>
    </row>
    <row r="2590" spans="5:6" x14ac:dyDescent="0.25">
      <c r="E2590" s="119"/>
      <c r="F2590" s="119"/>
    </row>
    <row r="2591" spans="5:6" x14ac:dyDescent="0.25">
      <c r="E2591" s="119"/>
      <c r="F2591" s="119"/>
    </row>
    <row r="2592" spans="5:6" x14ac:dyDescent="0.25">
      <c r="E2592" s="119"/>
      <c r="F2592" s="119"/>
    </row>
    <row r="2593" spans="5:6" x14ac:dyDescent="0.25">
      <c r="E2593" s="119"/>
      <c r="F2593" s="119"/>
    </row>
    <row r="2594" spans="5:6" x14ac:dyDescent="0.25">
      <c r="E2594" s="119"/>
      <c r="F2594" s="119"/>
    </row>
    <row r="2595" spans="5:6" x14ac:dyDescent="0.25">
      <c r="E2595" s="119"/>
      <c r="F2595" s="119"/>
    </row>
    <row r="2596" spans="5:6" x14ac:dyDescent="0.25">
      <c r="E2596" s="119"/>
      <c r="F2596" s="119"/>
    </row>
    <row r="2597" spans="5:6" x14ac:dyDescent="0.25">
      <c r="E2597" s="119"/>
      <c r="F2597" s="119"/>
    </row>
    <row r="2598" spans="5:6" x14ac:dyDescent="0.25">
      <c r="E2598" s="119"/>
      <c r="F2598" s="119"/>
    </row>
    <row r="2599" spans="5:6" x14ac:dyDescent="0.25">
      <c r="E2599" s="119"/>
      <c r="F2599" s="119"/>
    </row>
    <row r="2600" spans="5:6" x14ac:dyDescent="0.25">
      <c r="E2600" s="119"/>
      <c r="F2600" s="119"/>
    </row>
    <row r="2601" spans="5:6" x14ac:dyDescent="0.25">
      <c r="E2601" s="119"/>
      <c r="F2601" s="119"/>
    </row>
    <row r="2602" spans="5:6" x14ac:dyDescent="0.25">
      <c r="E2602" s="119"/>
      <c r="F2602" s="119"/>
    </row>
    <row r="2603" spans="5:6" x14ac:dyDescent="0.25">
      <c r="E2603" s="119"/>
      <c r="F2603" s="119"/>
    </row>
    <row r="2604" spans="5:6" x14ac:dyDescent="0.25">
      <c r="E2604" s="119"/>
      <c r="F2604" s="119"/>
    </row>
    <row r="2605" spans="5:6" x14ac:dyDescent="0.25">
      <c r="E2605" s="119"/>
      <c r="F2605" s="119"/>
    </row>
    <row r="2606" spans="5:6" x14ac:dyDescent="0.25">
      <c r="E2606" s="119"/>
      <c r="F2606" s="119"/>
    </row>
    <row r="2607" spans="5:6" x14ac:dyDescent="0.25">
      <c r="E2607" s="119"/>
      <c r="F2607" s="119"/>
    </row>
    <row r="2608" spans="5:6" x14ac:dyDescent="0.25">
      <c r="E2608" s="119"/>
      <c r="F2608" s="119"/>
    </row>
    <row r="2609" spans="5:6" x14ac:dyDescent="0.25">
      <c r="E2609" s="119"/>
      <c r="F2609" s="119"/>
    </row>
    <row r="2610" spans="5:6" x14ac:dyDescent="0.25">
      <c r="E2610" s="119"/>
      <c r="F2610" s="119"/>
    </row>
    <row r="2611" spans="5:6" x14ac:dyDescent="0.25">
      <c r="E2611" s="119"/>
      <c r="F2611" s="119"/>
    </row>
    <row r="2612" spans="5:6" x14ac:dyDescent="0.25">
      <c r="E2612" s="119"/>
      <c r="F2612" s="119"/>
    </row>
    <row r="2613" spans="5:6" x14ac:dyDescent="0.25">
      <c r="E2613" s="119"/>
      <c r="F2613" s="119"/>
    </row>
    <row r="2614" spans="5:6" x14ac:dyDescent="0.25">
      <c r="E2614" s="119"/>
      <c r="F2614" s="119"/>
    </row>
    <row r="2615" spans="5:6" x14ac:dyDescent="0.25">
      <c r="E2615" s="119"/>
      <c r="F2615" s="119"/>
    </row>
    <row r="2616" spans="5:6" x14ac:dyDescent="0.25">
      <c r="E2616" s="119"/>
      <c r="F2616" s="119"/>
    </row>
    <row r="2617" spans="5:6" x14ac:dyDescent="0.25">
      <c r="E2617" s="119"/>
      <c r="F2617" s="119"/>
    </row>
    <row r="2618" spans="5:6" x14ac:dyDescent="0.25">
      <c r="E2618" s="119"/>
      <c r="F2618" s="119"/>
    </row>
    <row r="2619" spans="5:6" x14ac:dyDescent="0.25">
      <c r="E2619" s="119"/>
      <c r="F2619" s="119"/>
    </row>
    <row r="2620" spans="5:6" x14ac:dyDescent="0.25">
      <c r="E2620" s="119"/>
      <c r="F2620" s="119"/>
    </row>
    <row r="2621" spans="5:6" x14ac:dyDescent="0.25">
      <c r="E2621" s="119"/>
      <c r="F2621" s="119"/>
    </row>
    <row r="2622" spans="5:6" x14ac:dyDescent="0.25">
      <c r="E2622" s="119"/>
      <c r="F2622" s="119"/>
    </row>
    <row r="2623" spans="5:6" x14ac:dyDescent="0.25">
      <c r="E2623" s="119"/>
      <c r="F2623" s="119"/>
    </row>
    <row r="2624" spans="5:6" x14ac:dyDescent="0.25">
      <c r="E2624" s="119"/>
      <c r="F2624" s="119"/>
    </row>
    <row r="2625" spans="5:6" x14ac:dyDescent="0.25">
      <c r="E2625" s="119"/>
      <c r="F2625" s="119"/>
    </row>
    <row r="2626" spans="5:6" x14ac:dyDescent="0.25">
      <c r="E2626" s="119"/>
      <c r="F2626" s="119"/>
    </row>
    <row r="2627" spans="5:6" x14ac:dyDescent="0.25">
      <c r="E2627" s="119"/>
      <c r="F2627" s="119"/>
    </row>
    <row r="2628" spans="5:6" x14ac:dyDescent="0.25">
      <c r="E2628" s="119"/>
      <c r="F2628" s="119"/>
    </row>
    <row r="2629" spans="5:6" x14ac:dyDescent="0.25">
      <c r="E2629" s="119"/>
      <c r="F2629" s="119"/>
    </row>
    <row r="2630" spans="5:6" x14ac:dyDescent="0.25">
      <c r="E2630" s="119"/>
      <c r="F2630" s="119"/>
    </row>
    <row r="2631" spans="5:6" x14ac:dyDescent="0.25">
      <c r="E2631" s="119"/>
      <c r="F2631" s="119"/>
    </row>
    <row r="2632" spans="5:6" x14ac:dyDescent="0.25">
      <c r="E2632" s="119"/>
      <c r="F2632" s="119"/>
    </row>
    <row r="2633" spans="5:6" x14ac:dyDescent="0.25">
      <c r="E2633" s="119"/>
      <c r="F2633" s="119"/>
    </row>
    <row r="2634" spans="5:6" x14ac:dyDescent="0.25">
      <c r="E2634" s="119"/>
      <c r="F2634" s="119"/>
    </row>
    <row r="2635" spans="5:6" x14ac:dyDescent="0.25">
      <c r="E2635" s="119"/>
      <c r="F2635" s="119"/>
    </row>
    <row r="2636" spans="5:6" x14ac:dyDescent="0.25">
      <c r="E2636" s="119"/>
      <c r="F2636" s="119"/>
    </row>
    <row r="2637" spans="5:6" x14ac:dyDescent="0.25">
      <c r="E2637" s="119"/>
      <c r="F2637" s="119"/>
    </row>
    <row r="2638" spans="5:6" x14ac:dyDescent="0.25">
      <c r="E2638" s="119"/>
      <c r="F2638" s="119"/>
    </row>
    <row r="2639" spans="5:6" x14ac:dyDescent="0.25">
      <c r="E2639" s="119"/>
      <c r="F2639" s="119"/>
    </row>
    <row r="2640" spans="5:6" x14ac:dyDescent="0.25">
      <c r="E2640" s="119"/>
      <c r="F2640" s="119"/>
    </row>
    <row r="2641" spans="5:6" x14ac:dyDescent="0.25">
      <c r="E2641" s="119"/>
      <c r="F2641" s="119"/>
    </row>
    <row r="2642" spans="5:6" x14ac:dyDescent="0.25">
      <c r="E2642" s="119"/>
      <c r="F2642" s="119"/>
    </row>
    <row r="2643" spans="5:6" x14ac:dyDescent="0.25">
      <c r="E2643" s="119"/>
      <c r="F2643" s="119"/>
    </row>
    <row r="2644" spans="5:6" x14ac:dyDescent="0.25">
      <c r="E2644" s="119"/>
      <c r="F2644" s="119"/>
    </row>
    <row r="2645" spans="5:6" x14ac:dyDescent="0.25">
      <c r="E2645" s="119"/>
      <c r="F2645" s="119"/>
    </row>
    <row r="2646" spans="5:6" x14ac:dyDescent="0.25">
      <c r="E2646" s="119"/>
      <c r="F2646" s="119"/>
    </row>
    <row r="2647" spans="5:6" x14ac:dyDescent="0.25">
      <c r="E2647" s="119"/>
      <c r="F2647" s="119"/>
    </row>
    <row r="2648" spans="5:6" x14ac:dyDescent="0.25">
      <c r="E2648" s="119"/>
      <c r="F2648" s="119"/>
    </row>
    <row r="2649" spans="5:6" x14ac:dyDescent="0.25">
      <c r="E2649" s="119"/>
      <c r="F2649" s="119"/>
    </row>
    <row r="2650" spans="5:6" x14ac:dyDescent="0.25">
      <c r="E2650" s="119"/>
      <c r="F2650" s="119"/>
    </row>
    <row r="2651" spans="5:6" x14ac:dyDescent="0.25">
      <c r="E2651" s="119"/>
      <c r="F2651" s="119"/>
    </row>
    <row r="2652" spans="5:6" x14ac:dyDescent="0.25">
      <c r="E2652" s="119"/>
      <c r="F2652" s="119"/>
    </row>
    <row r="2653" spans="5:6" x14ac:dyDescent="0.25">
      <c r="E2653" s="119"/>
      <c r="F2653" s="119"/>
    </row>
    <row r="2654" spans="5:6" x14ac:dyDescent="0.25">
      <c r="E2654" s="119"/>
      <c r="F2654" s="119"/>
    </row>
    <row r="2655" spans="5:6" x14ac:dyDescent="0.25">
      <c r="E2655" s="119"/>
      <c r="F2655" s="119"/>
    </row>
    <row r="2656" spans="5:6" x14ac:dyDescent="0.25">
      <c r="E2656" s="119"/>
      <c r="F2656" s="119"/>
    </row>
    <row r="2657" spans="5:6" x14ac:dyDescent="0.25">
      <c r="E2657" s="119"/>
      <c r="F2657" s="119"/>
    </row>
    <row r="2658" spans="5:6" x14ac:dyDescent="0.25">
      <c r="E2658" s="119"/>
      <c r="F2658" s="119"/>
    </row>
    <row r="2659" spans="5:6" x14ac:dyDescent="0.25">
      <c r="E2659" s="119"/>
      <c r="F2659" s="119"/>
    </row>
    <row r="2660" spans="5:6" x14ac:dyDescent="0.25">
      <c r="E2660" s="119"/>
      <c r="F2660" s="119"/>
    </row>
    <row r="2661" spans="5:6" x14ac:dyDescent="0.25">
      <c r="E2661" s="119"/>
      <c r="F2661" s="119"/>
    </row>
    <row r="2662" spans="5:6" x14ac:dyDescent="0.25">
      <c r="E2662" s="119"/>
      <c r="F2662" s="119"/>
    </row>
    <row r="2663" spans="5:6" x14ac:dyDescent="0.25">
      <c r="E2663" s="119"/>
      <c r="F2663" s="119"/>
    </row>
    <row r="2664" spans="5:6" x14ac:dyDescent="0.25">
      <c r="E2664" s="119"/>
      <c r="F2664" s="119"/>
    </row>
    <row r="2665" spans="5:6" x14ac:dyDescent="0.25">
      <c r="E2665" s="119"/>
      <c r="F2665" s="119"/>
    </row>
    <row r="2666" spans="5:6" x14ac:dyDescent="0.25">
      <c r="E2666" s="119"/>
      <c r="F2666" s="119"/>
    </row>
    <row r="2667" spans="5:6" x14ac:dyDescent="0.25">
      <c r="E2667" s="119"/>
      <c r="F2667" s="119"/>
    </row>
    <row r="2668" spans="5:6" x14ac:dyDescent="0.25">
      <c r="E2668" s="119"/>
      <c r="F2668" s="119"/>
    </row>
    <row r="2669" spans="5:6" x14ac:dyDescent="0.25">
      <c r="E2669" s="119"/>
      <c r="F2669" s="119"/>
    </row>
    <row r="2670" spans="5:6" x14ac:dyDescent="0.25">
      <c r="E2670" s="119"/>
      <c r="F2670" s="119"/>
    </row>
    <row r="2671" spans="5:6" x14ac:dyDescent="0.25">
      <c r="E2671" s="119"/>
      <c r="F2671" s="119"/>
    </row>
    <row r="2672" spans="5:6" x14ac:dyDescent="0.25">
      <c r="E2672" s="119"/>
      <c r="F2672" s="119"/>
    </row>
    <row r="2673" spans="5:6" x14ac:dyDescent="0.25">
      <c r="E2673" s="119"/>
      <c r="F2673" s="119"/>
    </row>
    <row r="2674" spans="5:6" x14ac:dyDescent="0.25">
      <c r="E2674" s="119"/>
      <c r="F2674" s="119"/>
    </row>
    <row r="2675" spans="5:6" x14ac:dyDescent="0.25">
      <c r="E2675" s="119"/>
      <c r="F2675" s="119"/>
    </row>
    <row r="2676" spans="5:6" x14ac:dyDescent="0.25">
      <c r="E2676" s="119"/>
      <c r="F2676" s="119"/>
    </row>
    <row r="2677" spans="5:6" x14ac:dyDescent="0.25">
      <c r="E2677" s="119"/>
      <c r="F2677" s="119"/>
    </row>
    <row r="2678" spans="5:6" x14ac:dyDescent="0.25">
      <c r="E2678" s="119"/>
      <c r="F2678" s="119"/>
    </row>
    <row r="2679" spans="5:6" x14ac:dyDescent="0.25">
      <c r="E2679" s="119"/>
      <c r="F2679" s="119"/>
    </row>
    <row r="2680" spans="5:6" x14ac:dyDescent="0.25">
      <c r="E2680" s="119"/>
      <c r="F2680" s="119"/>
    </row>
    <row r="2681" spans="5:6" x14ac:dyDescent="0.25">
      <c r="E2681" s="119"/>
      <c r="F2681" s="119"/>
    </row>
    <row r="2682" spans="5:6" x14ac:dyDescent="0.25">
      <c r="E2682" s="119"/>
      <c r="F2682" s="119"/>
    </row>
    <row r="2683" spans="5:6" x14ac:dyDescent="0.25">
      <c r="E2683" s="119"/>
      <c r="F2683" s="119"/>
    </row>
    <row r="2684" spans="5:6" x14ac:dyDescent="0.25">
      <c r="E2684" s="119"/>
      <c r="F2684" s="119"/>
    </row>
    <row r="2685" spans="5:6" x14ac:dyDescent="0.25">
      <c r="E2685" s="119"/>
      <c r="F2685" s="119"/>
    </row>
    <row r="2686" spans="5:6" x14ac:dyDescent="0.25">
      <c r="E2686" s="119"/>
      <c r="F2686" s="119"/>
    </row>
    <row r="2687" spans="5:6" x14ac:dyDescent="0.25">
      <c r="E2687" s="119"/>
      <c r="F2687" s="119"/>
    </row>
    <row r="2688" spans="5:6" x14ac:dyDescent="0.25">
      <c r="E2688" s="119"/>
      <c r="F2688" s="119"/>
    </row>
    <row r="2689" spans="5:6" x14ac:dyDescent="0.25">
      <c r="E2689" s="119"/>
      <c r="F2689" s="119"/>
    </row>
    <row r="2690" spans="5:6" x14ac:dyDescent="0.25">
      <c r="E2690" s="119"/>
      <c r="F2690" s="119"/>
    </row>
    <row r="2691" spans="5:6" x14ac:dyDescent="0.25">
      <c r="E2691" s="119"/>
      <c r="F2691" s="119"/>
    </row>
    <row r="2692" spans="5:6" x14ac:dyDescent="0.25">
      <c r="E2692" s="119"/>
      <c r="F2692" s="119"/>
    </row>
    <row r="2693" spans="5:6" x14ac:dyDescent="0.25">
      <c r="E2693" s="119"/>
      <c r="F2693" s="119"/>
    </row>
    <row r="2694" spans="5:6" x14ac:dyDescent="0.25">
      <c r="E2694" s="119"/>
      <c r="F2694" s="119"/>
    </row>
    <row r="2695" spans="5:6" x14ac:dyDescent="0.25">
      <c r="E2695" s="119"/>
      <c r="F2695" s="119"/>
    </row>
    <row r="2696" spans="5:6" x14ac:dyDescent="0.25">
      <c r="E2696" s="119"/>
      <c r="F2696" s="119"/>
    </row>
    <row r="2697" spans="5:6" x14ac:dyDescent="0.25">
      <c r="E2697" s="119"/>
      <c r="F2697" s="119"/>
    </row>
    <row r="2698" spans="5:6" x14ac:dyDescent="0.25">
      <c r="E2698" s="119"/>
      <c r="F2698" s="119"/>
    </row>
    <row r="2699" spans="5:6" x14ac:dyDescent="0.25">
      <c r="E2699" s="119"/>
      <c r="F2699" s="119"/>
    </row>
    <row r="2700" spans="5:6" x14ac:dyDescent="0.25">
      <c r="E2700" s="119"/>
      <c r="F2700" s="119"/>
    </row>
    <row r="2701" spans="5:6" x14ac:dyDescent="0.25">
      <c r="E2701" s="119"/>
      <c r="F2701" s="119"/>
    </row>
    <row r="2702" spans="5:6" x14ac:dyDescent="0.25">
      <c r="E2702" s="119"/>
      <c r="F2702" s="119"/>
    </row>
    <row r="2703" spans="5:6" x14ac:dyDescent="0.25">
      <c r="E2703" s="119"/>
      <c r="F2703" s="119"/>
    </row>
    <row r="2704" spans="5:6" x14ac:dyDescent="0.25">
      <c r="E2704" s="119"/>
      <c r="F2704" s="119"/>
    </row>
    <row r="2705" spans="5:6" x14ac:dyDescent="0.25">
      <c r="E2705" s="119"/>
      <c r="F2705" s="119"/>
    </row>
    <row r="2706" spans="5:6" x14ac:dyDescent="0.25">
      <c r="E2706" s="119"/>
      <c r="F2706" s="119"/>
    </row>
    <row r="2707" spans="5:6" x14ac:dyDescent="0.25">
      <c r="E2707" s="119"/>
      <c r="F2707" s="119"/>
    </row>
    <row r="2708" spans="5:6" x14ac:dyDescent="0.25">
      <c r="E2708" s="119"/>
      <c r="F2708" s="119"/>
    </row>
    <row r="2709" spans="5:6" x14ac:dyDescent="0.25">
      <c r="E2709" s="119"/>
      <c r="F2709" s="119"/>
    </row>
    <row r="2710" spans="5:6" x14ac:dyDescent="0.25">
      <c r="E2710" s="119"/>
      <c r="F2710" s="119"/>
    </row>
    <row r="2711" spans="5:6" x14ac:dyDescent="0.25">
      <c r="E2711" s="119"/>
      <c r="F2711" s="119"/>
    </row>
    <row r="2712" spans="5:6" x14ac:dyDescent="0.25">
      <c r="E2712" s="119"/>
      <c r="F2712" s="119"/>
    </row>
    <row r="2713" spans="5:6" x14ac:dyDescent="0.25">
      <c r="E2713" s="119"/>
      <c r="F2713" s="119"/>
    </row>
    <row r="2714" spans="5:6" x14ac:dyDescent="0.25">
      <c r="E2714" s="119"/>
      <c r="F2714" s="119"/>
    </row>
    <row r="2715" spans="5:6" x14ac:dyDescent="0.25">
      <c r="E2715" s="119"/>
      <c r="F2715" s="119"/>
    </row>
    <row r="2716" spans="5:6" x14ac:dyDescent="0.25">
      <c r="E2716" s="119"/>
      <c r="F2716" s="119"/>
    </row>
    <row r="2717" spans="5:6" x14ac:dyDescent="0.25">
      <c r="E2717" s="119"/>
      <c r="F2717" s="119"/>
    </row>
    <row r="2718" spans="5:6" x14ac:dyDescent="0.25">
      <c r="E2718" s="119"/>
      <c r="F2718" s="119"/>
    </row>
    <row r="2719" spans="5:6" x14ac:dyDescent="0.25">
      <c r="E2719" s="119"/>
      <c r="F2719" s="119"/>
    </row>
    <row r="2720" spans="5:6" x14ac:dyDescent="0.25">
      <c r="E2720" s="119"/>
      <c r="F2720" s="119"/>
    </row>
    <row r="2721" spans="5:6" x14ac:dyDescent="0.25">
      <c r="E2721" s="119"/>
      <c r="F2721" s="119"/>
    </row>
    <row r="2722" spans="5:6" x14ac:dyDescent="0.25">
      <c r="E2722" s="119"/>
      <c r="F2722" s="119"/>
    </row>
    <row r="2723" spans="5:6" x14ac:dyDescent="0.25">
      <c r="E2723" s="119"/>
      <c r="F2723" s="119"/>
    </row>
    <row r="2724" spans="5:6" x14ac:dyDescent="0.25">
      <c r="E2724" s="119"/>
      <c r="F2724" s="119"/>
    </row>
    <row r="2725" spans="5:6" x14ac:dyDescent="0.25">
      <c r="E2725" s="119"/>
      <c r="F2725" s="119"/>
    </row>
    <row r="2726" spans="5:6" x14ac:dyDescent="0.25">
      <c r="E2726" s="119"/>
      <c r="F2726" s="119"/>
    </row>
    <row r="2727" spans="5:6" x14ac:dyDescent="0.25">
      <c r="E2727" s="119"/>
      <c r="F2727" s="119"/>
    </row>
    <row r="2728" spans="5:6" x14ac:dyDescent="0.25">
      <c r="E2728" s="119"/>
      <c r="F2728" s="119"/>
    </row>
    <row r="2729" spans="5:6" x14ac:dyDescent="0.25">
      <c r="E2729" s="119"/>
      <c r="F2729" s="119"/>
    </row>
    <row r="2730" spans="5:6" x14ac:dyDescent="0.25">
      <c r="E2730" s="119"/>
      <c r="F2730" s="119"/>
    </row>
    <row r="2731" spans="5:6" x14ac:dyDescent="0.25">
      <c r="E2731" s="119"/>
      <c r="F2731" s="119"/>
    </row>
    <row r="2732" spans="5:6" x14ac:dyDescent="0.25">
      <c r="E2732" s="119"/>
      <c r="F2732" s="119"/>
    </row>
    <row r="2733" spans="5:6" x14ac:dyDescent="0.25">
      <c r="E2733" s="119"/>
      <c r="F2733" s="119"/>
    </row>
    <row r="2734" spans="5:6" x14ac:dyDescent="0.25">
      <c r="E2734" s="119"/>
      <c r="F2734" s="119"/>
    </row>
    <row r="2735" spans="5:6" x14ac:dyDescent="0.25">
      <c r="E2735" s="119"/>
      <c r="F2735" s="119"/>
    </row>
    <row r="2736" spans="5:6" x14ac:dyDescent="0.25">
      <c r="E2736" s="119"/>
      <c r="F2736" s="119"/>
    </row>
    <row r="2737" spans="5:6" x14ac:dyDescent="0.25">
      <c r="E2737" s="119"/>
      <c r="F2737" s="119"/>
    </row>
    <row r="2738" spans="5:6" x14ac:dyDescent="0.25">
      <c r="E2738" s="119"/>
      <c r="F2738" s="119"/>
    </row>
    <row r="2739" spans="5:6" x14ac:dyDescent="0.25">
      <c r="E2739" s="119"/>
      <c r="F2739" s="119"/>
    </row>
    <row r="2740" spans="5:6" x14ac:dyDescent="0.25">
      <c r="E2740" s="119"/>
      <c r="F2740" s="119"/>
    </row>
    <row r="2741" spans="5:6" x14ac:dyDescent="0.25">
      <c r="E2741" s="119"/>
      <c r="F2741" s="119"/>
    </row>
    <row r="2742" spans="5:6" x14ac:dyDescent="0.25">
      <c r="E2742" s="119"/>
      <c r="F2742" s="119"/>
    </row>
    <row r="2743" spans="5:6" x14ac:dyDescent="0.25">
      <c r="E2743" s="119"/>
      <c r="F2743" s="119"/>
    </row>
    <row r="2744" spans="5:6" x14ac:dyDescent="0.25">
      <c r="E2744" s="119"/>
      <c r="F2744" s="119"/>
    </row>
    <row r="2745" spans="5:6" x14ac:dyDescent="0.25">
      <c r="E2745" s="119"/>
      <c r="F2745" s="119"/>
    </row>
    <row r="2746" spans="5:6" x14ac:dyDescent="0.25">
      <c r="E2746" s="119"/>
      <c r="F2746" s="119"/>
    </row>
    <row r="2747" spans="5:6" x14ac:dyDescent="0.25">
      <c r="E2747" s="119"/>
      <c r="F2747" s="119"/>
    </row>
    <row r="2748" spans="5:6" x14ac:dyDescent="0.25">
      <c r="E2748" s="119"/>
      <c r="F2748" s="119"/>
    </row>
    <row r="2749" spans="5:6" x14ac:dyDescent="0.25">
      <c r="E2749" s="119"/>
      <c r="F2749" s="119"/>
    </row>
    <row r="2750" spans="5:6" x14ac:dyDescent="0.25">
      <c r="E2750" s="119"/>
      <c r="F2750" s="119"/>
    </row>
    <row r="2751" spans="5:6" x14ac:dyDescent="0.25">
      <c r="E2751" s="119"/>
      <c r="F2751" s="119"/>
    </row>
    <row r="2752" spans="5:6" x14ac:dyDescent="0.25">
      <c r="E2752" s="119"/>
      <c r="F2752" s="119"/>
    </row>
    <row r="2753" spans="5:6" x14ac:dyDescent="0.25">
      <c r="E2753" s="119"/>
      <c r="F2753" s="119"/>
    </row>
    <row r="2754" spans="5:6" x14ac:dyDescent="0.25">
      <c r="E2754" s="119"/>
      <c r="F2754" s="119"/>
    </row>
    <row r="2755" spans="5:6" x14ac:dyDescent="0.25">
      <c r="E2755" s="119"/>
      <c r="F2755" s="119"/>
    </row>
    <row r="2756" spans="5:6" x14ac:dyDescent="0.25">
      <c r="E2756" s="119"/>
      <c r="F2756" s="119"/>
    </row>
    <row r="2757" spans="5:6" x14ac:dyDescent="0.25">
      <c r="E2757" s="119"/>
      <c r="F2757" s="119"/>
    </row>
    <row r="2758" spans="5:6" x14ac:dyDescent="0.25">
      <c r="E2758" s="119"/>
      <c r="F2758" s="119"/>
    </row>
    <row r="2759" spans="5:6" x14ac:dyDescent="0.25">
      <c r="E2759" s="119"/>
      <c r="F2759" s="119"/>
    </row>
    <row r="2760" spans="5:6" x14ac:dyDescent="0.25">
      <c r="E2760" s="119"/>
      <c r="F2760" s="119"/>
    </row>
    <row r="2761" spans="5:6" x14ac:dyDescent="0.25">
      <c r="E2761" s="119"/>
      <c r="F2761" s="119"/>
    </row>
    <row r="2762" spans="5:6" x14ac:dyDescent="0.25">
      <c r="E2762" s="119"/>
      <c r="F2762" s="119"/>
    </row>
    <row r="2763" spans="5:6" x14ac:dyDescent="0.25">
      <c r="E2763" s="119"/>
      <c r="F2763" s="119"/>
    </row>
    <row r="2764" spans="5:6" x14ac:dyDescent="0.25">
      <c r="E2764" s="119"/>
      <c r="F2764" s="119"/>
    </row>
    <row r="2765" spans="5:6" x14ac:dyDescent="0.25">
      <c r="E2765" s="119"/>
      <c r="F2765" s="119"/>
    </row>
    <row r="2766" spans="5:6" x14ac:dyDescent="0.25">
      <c r="E2766" s="119"/>
      <c r="F2766" s="119"/>
    </row>
    <row r="2767" spans="5:6" x14ac:dyDescent="0.25">
      <c r="E2767" s="119"/>
      <c r="F2767" s="119"/>
    </row>
    <row r="2768" spans="5:6" x14ac:dyDescent="0.25">
      <c r="E2768" s="119"/>
      <c r="F2768" s="119"/>
    </row>
    <row r="2769" spans="5:6" x14ac:dyDescent="0.25">
      <c r="E2769" s="119"/>
      <c r="F2769" s="119"/>
    </row>
    <row r="2770" spans="5:6" x14ac:dyDescent="0.25">
      <c r="E2770" s="119"/>
      <c r="F2770" s="119"/>
    </row>
    <row r="2771" spans="5:6" x14ac:dyDescent="0.25">
      <c r="E2771" s="119"/>
      <c r="F2771" s="119"/>
    </row>
    <row r="2772" spans="5:6" x14ac:dyDescent="0.25">
      <c r="E2772" s="119"/>
      <c r="F2772" s="119"/>
    </row>
    <row r="2773" spans="5:6" x14ac:dyDescent="0.25">
      <c r="E2773" s="119"/>
      <c r="F2773" s="119"/>
    </row>
    <row r="2774" spans="5:6" x14ac:dyDescent="0.25">
      <c r="E2774" s="119"/>
      <c r="F2774" s="119"/>
    </row>
    <row r="2775" spans="5:6" x14ac:dyDescent="0.25">
      <c r="E2775" s="119"/>
      <c r="F2775" s="119"/>
    </row>
    <row r="2776" spans="5:6" x14ac:dyDescent="0.25">
      <c r="E2776" s="119"/>
      <c r="F2776" s="119"/>
    </row>
    <row r="2777" spans="5:6" x14ac:dyDescent="0.25">
      <c r="E2777" s="119"/>
      <c r="F2777" s="119"/>
    </row>
    <row r="2778" spans="5:6" x14ac:dyDescent="0.25">
      <c r="E2778" s="119"/>
      <c r="F2778" s="119"/>
    </row>
    <row r="2779" spans="5:6" x14ac:dyDescent="0.25">
      <c r="E2779" s="119"/>
      <c r="F2779" s="119"/>
    </row>
    <row r="2780" spans="5:6" x14ac:dyDescent="0.25">
      <c r="E2780" s="119"/>
      <c r="F2780" s="119"/>
    </row>
    <row r="2781" spans="5:6" x14ac:dyDescent="0.25">
      <c r="E2781" s="119"/>
      <c r="F2781" s="119"/>
    </row>
    <row r="2782" spans="5:6" x14ac:dyDescent="0.25">
      <c r="E2782" s="119"/>
      <c r="F2782" s="119"/>
    </row>
    <row r="2783" spans="5:6" x14ac:dyDescent="0.25">
      <c r="E2783" s="119"/>
      <c r="F2783" s="119"/>
    </row>
    <row r="2784" spans="5:6" x14ac:dyDescent="0.25">
      <c r="E2784" s="119"/>
      <c r="F2784" s="119"/>
    </row>
    <row r="2785" spans="5:6" x14ac:dyDescent="0.25">
      <c r="E2785" s="119"/>
      <c r="F2785" s="119"/>
    </row>
    <row r="2786" spans="5:6" x14ac:dyDescent="0.25">
      <c r="E2786" s="119"/>
      <c r="F2786" s="119"/>
    </row>
    <row r="2787" spans="5:6" x14ac:dyDescent="0.25">
      <c r="E2787" s="119"/>
      <c r="F2787" s="119"/>
    </row>
    <row r="2788" spans="5:6" x14ac:dyDescent="0.25">
      <c r="E2788" s="119"/>
      <c r="F2788" s="119"/>
    </row>
    <row r="2789" spans="5:6" x14ac:dyDescent="0.25">
      <c r="E2789" s="119"/>
      <c r="F2789" s="119"/>
    </row>
    <row r="2790" spans="5:6" x14ac:dyDescent="0.25">
      <c r="E2790" s="119"/>
      <c r="F2790" s="119"/>
    </row>
    <row r="2791" spans="5:6" x14ac:dyDescent="0.25">
      <c r="E2791" s="119"/>
      <c r="F2791" s="119"/>
    </row>
    <row r="2792" spans="5:6" x14ac:dyDescent="0.25">
      <c r="E2792" s="119"/>
      <c r="F2792" s="119"/>
    </row>
    <row r="2793" spans="5:6" x14ac:dyDescent="0.25">
      <c r="E2793" s="119"/>
      <c r="F2793" s="119"/>
    </row>
    <row r="2794" spans="5:6" x14ac:dyDescent="0.25">
      <c r="E2794" s="119"/>
      <c r="F2794" s="119"/>
    </row>
    <row r="2795" spans="5:6" x14ac:dyDescent="0.25">
      <c r="E2795" s="119"/>
      <c r="F2795" s="119"/>
    </row>
    <row r="2796" spans="5:6" x14ac:dyDescent="0.25">
      <c r="E2796" s="119"/>
      <c r="F2796" s="119"/>
    </row>
    <row r="2797" spans="5:6" x14ac:dyDescent="0.25">
      <c r="E2797" s="119"/>
      <c r="F2797" s="119"/>
    </row>
    <row r="2798" spans="5:6" x14ac:dyDescent="0.25">
      <c r="E2798" s="119"/>
      <c r="F2798" s="119"/>
    </row>
    <row r="2799" spans="5:6" x14ac:dyDescent="0.25">
      <c r="E2799" s="119"/>
      <c r="F2799" s="119"/>
    </row>
    <row r="2800" spans="5:6" x14ac:dyDescent="0.25">
      <c r="E2800" s="119"/>
      <c r="F2800" s="119"/>
    </row>
    <row r="2801" spans="5:6" x14ac:dyDescent="0.25">
      <c r="E2801" s="119"/>
      <c r="F2801" s="119"/>
    </row>
    <row r="2802" spans="5:6" x14ac:dyDescent="0.25">
      <c r="E2802" s="119"/>
      <c r="F2802" s="119"/>
    </row>
    <row r="2803" spans="5:6" x14ac:dyDescent="0.25">
      <c r="E2803" s="119"/>
      <c r="F2803" s="119"/>
    </row>
    <row r="2804" spans="5:6" x14ac:dyDescent="0.25">
      <c r="E2804" s="119"/>
      <c r="F2804" s="119"/>
    </row>
    <row r="2805" spans="5:6" x14ac:dyDescent="0.25">
      <c r="E2805" s="119"/>
      <c r="F2805" s="119"/>
    </row>
    <row r="2806" spans="5:6" x14ac:dyDescent="0.25">
      <c r="E2806" s="119"/>
      <c r="F2806" s="119"/>
    </row>
    <row r="2807" spans="5:6" x14ac:dyDescent="0.25">
      <c r="E2807" s="119"/>
      <c r="F2807" s="119"/>
    </row>
    <row r="2808" spans="5:6" x14ac:dyDescent="0.25">
      <c r="E2808" s="119"/>
      <c r="F2808" s="119"/>
    </row>
    <row r="2809" spans="5:6" x14ac:dyDescent="0.25">
      <c r="E2809" s="119"/>
      <c r="F2809" s="119"/>
    </row>
    <row r="2810" spans="5:6" x14ac:dyDescent="0.25">
      <c r="E2810" s="119"/>
      <c r="F2810" s="119"/>
    </row>
    <row r="2811" spans="5:6" x14ac:dyDescent="0.25">
      <c r="E2811" s="119"/>
      <c r="F2811" s="119"/>
    </row>
    <row r="2812" spans="5:6" x14ac:dyDescent="0.25">
      <c r="E2812" s="119"/>
      <c r="F2812" s="119"/>
    </row>
    <row r="2813" spans="5:6" x14ac:dyDescent="0.25">
      <c r="E2813" s="119"/>
      <c r="F2813" s="119"/>
    </row>
    <row r="2814" spans="5:6" x14ac:dyDescent="0.25">
      <c r="E2814" s="119"/>
      <c r="F2814" s="119"/>
    </row>
    <row r="2815" spans="5:6" x14ac:dyDescent="0.25">
      <c r="E2815" s="119"/>
      <c r="F2815" s="119"/>
    </row>
    <row r="2816" spans="5:6" x14ac:dyDescent="0.25">
      <c r="E2816" s="119"/>
      <c r="F2816" s="119"/>
    </row>
    <row r="2817" spans="5:6" x14ac:dyDescent="0.25">
      <c r="E2817" s="119"/>
      <c r="F2817" s="119"/>
    </row>
    <row r="2818" spans="5:6" x14ac:dyDescent="0.25">
      <c r="E2818" s="119"/>
      <c r="F2818" s="119"/>
    </row>
    <row r="2819" spans="5:6" x14ac:dyDescent="0.25">
      <c r="E2819" s="119"/>
      <c r="F2819" s="119"/>
    </row>
    <row r="2820" spans="5:6" x14ac:dyDescent="0.25">
      <c r="E2820" s="119"/>
      <c r="F2820" s="119"/>
    </row>
    <row r="2821" spans="5:6" x14ac:dyDescent="0.25">
      <c r="E2821" s="119"/>
      <c r="F2821" s="119"/>
    </row>
    <row r="2822" spans="5:6" x14ac:dyDescent="0.25">
      <c r="E2822" s="119"/>
      <c r="F2822" s="119"/>
    </row>
    <row r="2823" spans="5:6" x14ac:dyDescent="0.25">
      <c r="E2823" s="119"/>
      <c r="F2823" s="119"/>
    </row>
    <row r="2824" spans="5:6" x14ac:dyDescent="0.25">
      <c r="E2824" s="119"/>
      <c r="F2824" s="119"/>
    </row>
    <row r="2825" spans="5:6" x14ac:dyDescent="0.25">
      <c r="E2825" s="119"/>
      <c r="F2825" s="119"/>
    </row>
    <row r="2826" spans="5:6" x14ac:dyDescent="0.25">
      <c r="E2826" s="119"/>
      <c r="F2826" s="119"/>
    </row>
    <row r="2827" spans="5:6" x14ac:dyDescent="0.25">
      <c r="E2827" s="119"/>
      <c r="F2827" s="119"/>
    </row>
    <row r="2828" spans="5:6" x14ac:dyDescent="0.25">
      <c r="E2828" s="119"/>
      <c r="F2828" s="119"/>
    </row>
    <row r="2829" spans="5:6" x14ac:dyDescent="0.25">
      <c r="E2829" s="119"/>
      <c r="F2829" s="119"/>
    </row>
    <row r="2830" spans="5:6" x14ac:dyDescent="0.25">
      <c r="E2830" s="119"/>
      <c r="F2830" s="119"/>
    </row>
    <row r="2831" spans="5:6" x14ac:dyDescent="0.25">
      <c r="E2831" s="119"/>
      <c r="F2831" s="119"/>
    </row>
    <row r="2832" spans="5:6" x14ac:dyDescent="0.25">
      <c r="E2832" s="119"/>
      <c r="F2832" s="119"/>
    </row>
    <row r="2833" spans="5:6" x14ac:dyDescent="0.25">
      <c r="E2833" s="119"/>
      <c r="F2833" s="119"/>
    </row>
    <row r="2834" spans="5:6" x14ac:dyDescent="0.25">
      <c r="E2834" s="119"/>
      <c r="F2834" s="119"/>
    </row>
    <row r="2835" spans="5:6" x14ac:dyDescent="0.25">
      <c r="E2835" s="119"/>
      <c r="F2835" s="119"/>
    </row>
    <row r="2836" spans="5:6" x14ac:dyDescent="0.25">
      <c r="E2836" s="119"/>
      <c r="F2836" s="119"/>
    </row>
    <row r="2837" spans="5:6" x14ac:dyDescent="0.25">
      <c r="E2837" s="119"/>
      <c r="F2837" s="119"/>
    </row>
    <row r="2838" spans="5:6" x14ac:dyDescent="0.25">
      <c r="E2838" s="119"/>
      <c r="F2838" s="119"/>
    </row>
    <row r="2839" spans="5:6" x14ac:dyDescent="0.25">
      <c r="E2839" s="119"/>
      <c r="F2839" s="119"/>
    </row>
    <row r="2840" spans="5:6" x14ac:dyDescent="0.25">
      <c r="E2840" s="119"/>
      <c r="F2840" s="119"/>
    </row>
    <row r="2841" spans="5:6" x14ac:dyDescent="0.25">
      <c r="E2841" s="119"/>
      <c r="F2841" s="119"/>
    </row>
    <row r="2842" spans="5:6" x14ac:dyDescent="0.25">
      <c r="E2842" s="119"/>
      <c r="F2842" s="119"/>
    </row>
    <row r="2843" spans="5:6" x14ac:dyDescent="0.25">
      <c r="E2843" s="119"/>
      <c r="F2843" s="119"/>
    </row>
    <row r="2844" spans="5:6" x14ac:dyDescent="0.25">
      <c r="E2844" s="119"/>
      <c r="F2844" s="119"/>
    </row>
    <row r="2845" spans="5:6" x14ac:dyDescent="0.25">
      <c r="E2845" s="119"/>
      <c r="F2845" s="119"/>
    </row>
    <row r="2846" spans="5:6" x14ac:dyDescent="0.25">
      <c r="E2846" s="119"/>
      <c r="F2846" s="119"/>
    </row>
    <row r="2847" spans="5:6" x14ac:dyDescent="0.25">
      <c r="E2847" s="119"/>
      <c r="F2847" s="119"/>
    </row>
    <row r="2848" spans="5:6" x14ac:dyDescent="0.25">
      <c r="E2848" s="119"/>
      <c r="F2848" s="119"/>
    </row>
    <row r="2849" spans="5:6" x14ac:dyDescent="0.25">
      <c r="E2849" s="119"/>
      <c r="F2849" s="119"/>
    </row>
    <row r="2850" spans="5:6" x14ac:dyDescent="0.25">
      <c r="E2850" s="119"/>
      <c r="F2850" s="119"/>
    </row>
    <row r="2851" spans="5:6" x14ac:dyDescent="0.25">
      <c r="E2851" s="119"/>
      <c r="F2851" s="119"/>
    </row>
    <row r="2852" spans="5:6" x14ac:dyDescent="0.25">
      <c r="E2852" s="119"/>
      <c r="F2852" s="119"/>
    </row>
    <row r="2853" spans="5:6" x14ac:dyDescent="0.25">
      <c r="E2853" s="119"/>
      <c r="F2853" s="119"/>
    </row>
    <row r="2854" spans="5:6" x14ac:dyDescent="0.25">
      <c r="E2854" s="119"/>
      <c r="F2854" s="119"/>
    </row>
    <row r="2855" spans="5:6" x14ac:dyDescent="0.25">
      <c r="E2855" s="119"/>
      <c r="F2855" s="119"/>
    </row>
    <row r="2856" spans="5:6" x14ac:dyDescent="0.25">
      <c r="E2856" s="119"/>
      <c r="F2856" s="119"/>
    </row>
    <row r="2857" spans="5:6" x14ac:dyDescent="0.25">
      <c r="E2857" s="119"/>
      <c r="F2857" s="119"/>
    </row>
    <row r="2858" spans="5:6" x14ac:dyDescent="0.25">
      <c r="E2858" s="119"/>
      <c r="F2858" s="119"/>
    </row>
    <row r="2859" spans="5:6" x14ac:dyDescent="0.25">
      <c r="E2859" s="119"/>
      <c r="F2859" s="119"/>
    </row>
    <row r="2860" spans="5:6" x14ac:dyDescent="0.25">
      <c r="E2860" s="119"/>
      <c r="F2860" s="119"/>
    </row>
    <row r="2861" spans="5:6" x14ac:dyDescent="0.25">
      <c r="E2861" s="119"/>
      <c r="F2861" s="119"/>
    </row>
    <row r="2862" spans="5:6" x14ac:dyDescent="0.25">
      <c r="E2862" s="119"/>
      <c r="F2862" s="119"/>
    </row>
    <row r="2863" spans="5:6" x14ac:dyDescent="0.25">
      <c r="E2863" s="119"/>
      <c r="F2863" s="119"/>
    </row>
    <row r="2864" spans="5:6" x14ac:dyDescent="0.25">
      <c r="E2864" s="119"/>
      <c r="F2864" s="119"/>
    </row>
    <row r="2865" spans="5:6" x14ac:dyDescent="0.25">
      <c r="E2865" s="119"/>
      <c r="F2865" s="119"/>
    </row>
    <row r="2866" spans="5:6" x14ac:dyDescent="0.25">
      <c r="E2866" s="119"/>
      <c r="F2866" s="119"/>
    </row>
    <row r="2867" spans="5:6" x14ac:dyDescent="0.25">
      <c r="E2867" s="119"/>
      <c r="F2867" s="119"/>
    </row>
    <row r="2868" spans="5:6" x14ac:dyDescent="0.25">
      <c r="E2868" s="119"/>
      <c r="F2868" s="119"/>
    </row>
    <row r="2869" spans="5:6" x14ac:dyDescent="0.25">
      <c r="E2869" s="119"/>
      <c r="F2869" s="119"/>
    </row>
    <row r="2870" spans="5:6" x14ac:dyDescent="0.25">
      <c r="E2870" s="119"/>
      <c r="F2870" s="119"/>
    </row>
    <row r="2871" spans="5:6" x14ac:dyDescent="0.25">
      <c r="E2871" s="119"/>
      <c r="F2871" s="119"/>
    </row>
    <row r="2872" spans="5:6" x14ac:dyDescent="0.25">
      <c r="E2872" s="119"/>
      <c r="F2872" s="119"/>
    </row>
    <row r="2873" spans="5:6" x14ac:dyDescent="0.25">
      <c r="E2873" s="119"/>
      <c r="F2873" s="119"/>
    </row>
    <row r="2874" spans="5:6" x14ac:dyDescent="0.25">
      <c r="E2874" s="119"/>
      <c r="F2874" s="119"/>
    </row>
    <row r="2875" spans="5:6" x14ac:dyDescent="0.25">
      <c r="E2875" s="119"/>
      <c r="F2875" s="119"/>
    </row>
    <row r="2876" spans="5:6" x14ac:dyDescent="0.25">
      <c r="E2876" s="119"/>
      <c r="F2876" s="119"/>
    </row>
    <row r="2877" spans="5:6" x14ac:dyDescent="0.25">
      <c r="E2877" s="119"/>
      <c r="F2877" s="119"/>
    </row>
    <row r="2878" spans="5:6" x14ac:dyDescent="0.25">
      <c r="E2878" s="119"/>
      <c r="F2878" s="119"/>
    </row>
    <row r="2879" spans="5:6" x14ac:dyDescent="0.25">
      <c r="E2879" s="119"/>
      <c r="F2879" s="119"/>
    </row>
    <row r="2880" spans="5:6" x14ac:dyDescent="0.25">
      <c r="E2880" s="119"/>
      <c r="F2880" s="119"/>
    </row>
    <row r="2881" spans="5:6" x14ac:dyDescent="0.25">
      <c r="E2881" s="119"/>
      <c r="F2881" s="119"/>
    </row>
    <row r="2882" spans="5:6" x14ac:dyDescent="0.25">
      <c r="E2882" s="119"/>
      <c r="F2882" s="119"/>
    </row>
    <row r="2883" spans="5:6" x14ac:dyDescent="0.25">
      <c r="E2883" s="119"/>
      <c r="F2883" s="119"/>
    </row>
    <row r="2884" spans="5:6" x14ac:dyDescent="0.25">
      <c r="E2884" s="119"/>
      <c r="F2884" s="119"/>
    </row>
    <row r="2885" spans="5:6" x14ac:dyDescent="0.25">
      <c r="E2885" s="119"/>
      <c r="F2885" s="119"/>
    </row>
    <row r="2886" spans="5:6" x14ac:dyDescent="0.25">
      <c r="E2886" s="119"/>
      <c r="F2886" s="119"/>
    </row>
    <row r="2887" spans="5:6" x14ac:dyDescent="0.25">
      <c r="E2887" s="119"/>
      <c r="F2887" s="119"/>
    </row>
    <row r="2888" spans="5:6" x14ac:dyDescent="0.25">
      <c r="E2888" s="119"/>
      <c r="F2888" s="119"/>
    </row>
    <row r="2889" spans="5:6" x14ac:dyDescent="0.25">
      <c r="E2889" s="119"/>
      <c r="F2889" s="119"/>
    </row>
    <row r="2890" spans="5:6" x14ac:dyDescent="0.25">
      <c r="E2890" s="119"/>
      <c r="F2890" s="119"/>
    </row>
    <row r="2891" spans="5:6" x14ac:dyDescent="0.25">
      <c r="E2891" s="119"/>
      <c r="F2891" s="119"/>
    </row>
    <row r="2892" spans="5:6" x14ac:dyDescent="0.25">
      <c r="E2892" s="119"/>
      <c r="F2892" s="119"/>
    </row>
    <row r="2893" spans="5:6" x14ac:dyDescent="0.25">
      <c r="E2893" s="119"/>
      <c r="F2893" s="119"/>
    </row>
    <row r="2894" spans="5:6" x14ac:dyDescent="0.25">
      <c r="E2894" s="119"/>
      <c r="F2894" s="119"/>
    </row>
    <row r="2895" spans="5:6" x14ac:dyDescent="0.25">
      <c r="E2895" s="119"/>
      <c r="F2895" s="119"/>
    </row>
    <row r="2896" spans="5:6" x14ac:dyDescent="0.25">
      <c r="E2896" s="119"/>
      <c r="F2896" s="119"/>
    </row>
    <row r="2897" spans="5:6" x14ac:dyDescent="0.25">
      <c r="E2897" s="119"/>
      <c r="F2897" s="119"/>
    </row>
    <row r="2898" spans="5:6" x14ac:dyDescent="0.25">
      <c r="E2898" s="119"/>
      <c r="F2898" s="119"/>
    </row>
    <row r="2899" spans="5:6" x14ac:dyDescent="0.25">
      <c r="E2899" s="119"/>
      <c r="F2899" s="119"/>
    </row>
    <row r="2900" spans="5:6" x14ac:dyDescent="0.25">
      <c r="E2900" s="119"/>
      <c r="F2900" s="119"/>
    </row>
    <row r="2901" spans="5:6" x14ac:dyDescent="0.25">
      <c r="E2901" s="119"/>
      <c r="F2901" s="119"/>
    </row>
    <row r="2902" spans="5:6" x14ac:dyDescent="0.25">
      <c r="E2902" s="119"/>
      <c r="F2902" s="119"/>
    </row>
    <row r="2903" spans="5:6" x14ac:dyDescent="0.25">
      <c r="E2903" s="119"/>
      <c r="F2903" s="119"/>
    </row>
    <row r="2904" spans="5:6" x14ac:dyDescent="0.25">
      <c r="E2904" s="119"/>
      <c r="F2904" s="119"/>
    </row>
    <row r="2905" spans="5:6" x14ac:dyDescent="0.25">
      <c r="E2905" s="119"/>
      <c r="F2905" s="119"/>
    </row>
    <row r="2906" spans="5:6" x14ac:dyDescent="0.25">
      <c r="E2906" s="119"/>
      <c r="F2906" s="119"/>
    </row>
    <row r="2907" spans="5:6" x14ac:dyDescent="0.25">
      <c r="E2907" s="119"/>
      <c r="F2907" s="119"/>
    </row>
    <row r="2908" spans="5:6" x14ac:dyDescent="0.25">
      <c r="E2908" s="119"/>
      <c r="F2908" s="119"/>
    </row>
    <row r="2909" spans="5:6" x14ac:dyDescent="0.25">
      <c r="E2909" s="119"/>
      <c r="F2909" s="119"/>
    </row>
    <row r="2910" spans="5:6" x14ac:dyDescent="0.25">
      <c r="E2910" s="119"/>
      <c r="F2910" s="119"/>
    </row>
    <row r="2911" spans="5:6" x14ac:dyDescent="0.25">
      <c r="E2911" s="119"/>
      <c r="F2911" s="119"/>
    </row>
    <row r="2912" spans="5:6" x14ac:dyDescent="0.25">
      <c r="E2912" s="119"/>
      <c r="F2912" s="119"/>
    </row>
    <row r="2913" spans="5:6" x14ac:dyDescent="0.25">
      <c r="E2913" s="119"/>
      <c r="F2913" s="119"/>
    </row>
    <row r="2914" spans="5:6" x14ac:dyDescent="0.25">
      <c r="E2914" s="119"/>
      <c r="F2914" s="119"/>
    </row>
    <row r="2915" spans="5:6" x14ac:dyDescent="0.25">
      <c r="E2915" s="119"/>
      <c r="F2915" s="119"/>
    </row>
    <row r="2916" spans="5:6" x14ac:dyDescent="0.25">
      <c r="E2916" s="119"/>
      <c r="F2916" s="119"/>
    </row>
    <row r="2917" spans="5:6" x14ac:dyDescent="0.25">
      <c r="E2917" s="119"/>
      <c r="F2917" s="119"/>
    </row>
    <row r="2918" spans="5:6" x14ac:dyDescent="0.25">
      <c r="E2918" s="119"/>
      <c r="F2918" s="119"/>
    </row>
    <row r="2919" spans="5:6" x14ac:dyDescent="0.25">
      <c r="E2919" s="119"/>
      <c r="F2919" s="119"/>
    </row>
    <row r="2920" spans="5:6" x14ac:dyDescent="0.25">
      <c r="E2920" s="119"/>
      <c r="F2920" s="119"/>
    </row>
    <row r="2921" spans="5:6" x14ac:dyDescent="0.25">
      <c r="E2921" s="119"/>
      <c r="F2921" s="119"/>
    </row>
    <row r="2922" spans="5:6" x14ac:dyDescent="0.25">
      <c r="E2922" s="119"/>
      <c r="F2922" s="119"/>
    </row>
    <row r="2923" spans="5:6" x14ac:dyDescent="0.25">
      <c r="E2923" s="119"/>
      <c r="F2923" s="119"/>
    </row>
    <row r="2924" spans="5:6" x14ac:dyDescent="0.25">
      <c r="E2924" s="119"/>
      <c r="F2924" s="119"/>
    </row>
    <row r="2925" spans="5:6" x14ac:dyDescent="0.25">
      <c r="E2925" s="119"/>
      <c r="F2925" s="119"/>
    </row>
    <row r="2926" spans="5:6" x14ac:dyDescent="0.25">
      <c r="E2926" s="119"/>
      <c r="F2926" s="119"/>
    </row>
    <row r="2927" spans="5:6" x14ac:dyDescent="0.25">
      <c r="E2927" s="119"/>
      <c r="F2927" s="119"/>
    </row>
    <row r="2928" spans="5:6" x14ac:dyDescent="0.25">
      <c r="E2928" s="119"/>
      <c r="F2928" s="119"/>
    </row>
    <row r="2929" spans="5:6" x14ac:dyDescent="0.25">
      <c r="E2929" s="119"/>
      <c r="F2929" s="119"/>
    </row>
    <row r="2930" spans="5:6" x14ac:dyDescent="0.25">
      <c r="E2930" s="119"/>
      <c r="F2930" s="119"/>
    </row>
    <row r="2931" spans="5:6" x14ac:dyDescent="0.25">
      <c r="E2931" s="119"/>
      <c r="F2931" s="119"/>
    </row>
    <row r="2932" spans="5:6" x14ac:dyDescent="0.25">
      <c r="E2932" s="119"/>
      <c r="F2932" s="119"/>
    </row>
    <row r="2933" spans="5:6" x14ac:dyDescent="0.25">
      <c r="E2933" s="119"/>
      <c r="F2933" s="119"/>
    </row>
    <row r="2934" spans="5:6" x14ac:dyDescent="0.25">
      <c r="E2934" s="119"/>
      <c r="F2934" s="119"/>
    </row>
    <row r="2935" spans="5:6" x14ac:dyDescent="0.25">
      <c r="E2935" s="119"/>
      <c r="F2935" s="119"/>
    </row>
    <row r="2936" spans="5:6" x14ac:dyDescent="0.25">
      <c r="E2936" s="119"/>
      <c r="F2936" s="119"/>
    </row>
    <row r="2937" spans="5:6" x14ac:dyDescent="0.25">
      <c r="E2937" s="119"/>
      <c r="F2937" s="119"/>
    </row>
    <row r="2938" spans="5:6" x14ac:dyDescent="0.25">
      <c r="E2938" s="119"/>
      <c r="F2938" s="119"/>
    </row>
    <row r="2939" spans="5:6" x14ac:dyDescent="0.25">
      <c r="E2939" s="119"/>
      <c r="F2939" s="119"/>
    </row>
    <row r="2940" spans="5:6" x14ac:dyDescent="0.25">
      <c r="E2940" s="119"/>
      <c r="F2940" s="119"/>
    </row>
    <row r="2941" spans="5:6" x14ac:dyDescent="0.25">
      <c r="E2941" s="119"/>
      <c r="F2941" s="119"/>
    </row>
    <row r="2942" spans="5:6" x14ac:dyDescent="0.25">
      <c r="E2942" s="119"/>
      <c r="F2942" s="119"/>
    </row>
    <row r="2943" spans="5:6" x14ac:dyDescent="0.25">
      <c r="E2943" s="119"/>
      <c r="F2943" s="119"/>
    </row>
    <row r="2944" spans="5:6" x14ac:dyDescent="0.25">
      <c r="E2944" s="119"/>
      <c r="F2944" s="119"/>
    </row>
    <row r="2945" spans="5:6" x14ac:dyDescent="0.25">
      <c r="E2945" s="119"/>
      <c r="F2945" s="119"/>
    </row>
    <row r="2946" spans="5:6" x14ac:dyDescent="0.25">
      <c r="E2946" s="119"/>
      <c r="F2946" s="119"/>
    </row>
    <row r="2947" spans="5:6" x14ac:dyDescent="0.25">
      <c r="E2947" s="119"/>
      <c r="F2947" s="119"/>
    </row>
    <row r="2948" spans="5:6" x14ac:dyDescent="0.25">
      <c r="E2948" s="119"/>
      <c r="F2948" s="119"/>
    </row>
    <row r="2949" spans="5:6" x14ac:dyDescent="0.25">
      <c r="E2949" s="119"/>
      <c r="F2949" s="119"/>
    </row>
    <row r="2950" spans="5:6" x14ac:dyDescent="0.25">
      <c r="E2950" s="119"/>
      <c r="F2950" s="119"/>
    </row>
    <row r="2951" spans="5:6" x14ac:dyDescent="0.25">
      <c r="E2951" s="119"/>
      <c r="F2951" s="119"/>
    </row>
    <row r="2952" spans="5:6" x14ac:dyDescent="0.25">
      <c r="E2952" s="119"/>
      <c r="F2952" s="119"/>
    </row>
    <row r="2953" spans="5:6" x14ac:dyDescent="0.25">
      <c r="E2953" s="119"/>
      <c r="F2953" s="119"/>
    </row>
    <row r="2954" spans="5:6" x14ac:dyDescent="0.25">
      <c r="E2954" s="119"/>
      <c r="F2954" s="119"/>
    </row>
    <row r="2955" spans="5:6" x14ac:dyDescent="0.25">
      <c r="E2955" s="119"/>
      <c r="F2955" s="119"/>
    </row>
    <row r="2956" spans="5:6" x14ac:dyDescent="0.25">
      <c r="E2956" s="119"/>
      <c r="F2956" s="119"/>
    </row>
    <row r="2957" spans="5:6" x14ac:dyDescent="0.25">
      <c r="E2957" s="119"/>
      <c r="F2957" s="119"/>
    </row>
    <row r="2958" spans="5:6" x14ac:dyDescent="0.25">
      <c r="E2958" s="119"/>
      <c r="F2958" s="119"/>
    </row>
    <row r="2959" spans="5:6" x14ac:dyDescent="0.25">
      <c r="E2959" s="119"/>
      <c r="F2959" s="119"/>
    </row>
    <row r="2960" spans="5:6" x14ac:dyDescent="0.25">
      <c r="E2960" s="119"/>
      <c r="F2960" s="119"/>
    </row>
    <row r="2961" spans="5:6" x14ac:dyDescent="0.25">
      <c r="E2961" s="119"/>
      <c r="F2961" s="119"/>
    </row>
    <row r="2962" spans="5:6" x14ac:dyDescent="0.25">
      <c r="E2962" s="119"/>
      <c r="F2962" s="119"/>
    </row>
    <row r="2963" spans="5:6" x14ac:dyDescent="0.25">
      <c r="E2963" s="119"/>
      <c r="F2963" s="119"/>
    </row>
    <row r="2964" spans="5:6" x14ac:dyDescent="0.25">
      <c r="E2964" s="119"/>
      <c r="F2964" s="119"/>
    </row>
    <row r="2965" spans="5:6" x14ac:dyDescent="0.25">
      <c r="E2965" s="119"/>
      <c r="F2965" s="119"/>
    </row>
    <row r="2966" spans="5:6" x14ac:dyDescent="0.25">
      <c r="E2966" s="119"/>
      <c r="F2966" s="119"/>
    </row>
    <row r="2967" spans="5:6" x14ac:dyDescent="0.25">
      <c r="E2967" s="119"/>
      <c r="F2967" s="119"/>
    </row>
    <row r="2968" spans="5:6" x14ac:dyDescent="0.25">
      <c r="E2968" s="119"/>
      <c r="F2968" s="119"/>
    </row>
    <row r="2969" spans="5:6" x14ac:dyDescent="0.25">
      <c r="E2969" s="119"/>
      <c r="F2969" s="119"/>
    </row>
    <row r="2970" spans="5:6" x14ac:dyDescent="0.25">
      <c r="E2970" s="119"/>
      <c r="F2970" s="119"/>
    </row>
    <row r="2971" spans="5:6" x14ac:dyDescent="0.25">
      <c r="E2971" s="119"/>
      <c r="F2971" s="119"/>
    </row>
    <row r="2972" spans="5:6" x14ac:dyDescent="0.25">
      <c r="E2972" s="119"/>
      <c r="F2972" s="119"/>
    </row>
    <row r="2973" spans="5:6" x14ac:dyDescent="0.25">
      <c r="E2973" s="119"/>
      <c r="F2973" s="119"/>
    </row>
    <row r="2974" spans="5:6" x14ac:dyDescent="0.25">
      <c r="E2974" s="119"/>
      <c r="F2974" s="119"/>
    </row>
    <row r="2975" spans="5:6" x14ac:dyDescent="0.25">
      <c r="E2975" s="119"/>
      <c r="F2975" s="119"/>
    </row>
    <row r="2976" spans="5:6" x14ac:dyDescent="0.25">
      <c r="E2976" s="119"/>
      <c r="F2976" s="119"/>
    </row>
    <row r="2977" spans="5:6" x14ac:dyDescent="0.25">
      <c r="E2977" s="119"/>
      <c r="F2977" s="119"/>
    </row>
    <row r="2978" spans="5:6" x14ac:dyDescent="0.25">
      <c r="E2978" s="119"/>
      <c r="F2978" s="119"/>
    </row>
    <row r="2979" spans="5:6" x14ac:dyDescent="0.25">
      <c r="E2979" s="119"/>
      <c r="F2979" s="119"/>
    </row>
    <row r="2980" spans="5:6" x14ac:dyDescent="0.25">
      <c r="E2980" s="119"/>
      <c r="F2980" s="119"/>
    </row>
    <row r="2981" spans="5:6" x14ac:dyDescent="0.25">
      <c r="E2981" s="119"/>
      <c r="F2981" s="119"/>
    </row>
    <row r="2982" spans="5:6" x14ac:dyDescent="0.25">
      <c r="E2982" s="119"/>
      <c r="F2982" s="119"/>
    </row>
    <row r="2983" spans="5:6" x14ac:dyDescent="0.25">
      <c r="E2983" s="119"/>
      <c r="F2983" s="119"/>
    </row>
    <row r="2984" spans="5:6" x14ac:dyDescent="0.25">
      <c r="E2984" s="119"/>
      <c r="F2984" s="119"/>
    </row>
    <row r="2985" spans="5:6" x14ac:dyDescent="0.25">
      <c r="E2985" s="119"/>
      <c r="F2985" s="119"/>
    </row>
    <row r="2986" spans="5:6" x14ac:dyDescent="0.25">
      <c r="E2986" s="119"/>
      <c r="F2986" s="119"/>
    </row>
    <row r="2987" spans="5:6" x14ac:dyDescent="0.25">
      <c r="E2987" s="119"/>
      <c r="F2987" s="119"/>
    </row>
    <row r="2988" spans="5:6" x14ac:dyDescent="0.25">
      <c r="E2988" s="119"/>
      <c r="F2988" s="119"/>
    </row>
    <row r="2989" spans="5:6" x14ac:dyDescent="0.25">
      <c r="E2989" s="119"/>
      <c r="F2989" s="119"/>
    </row>
    <row r="2990" spans="5:6" x14ac:dyDescent="0.25">
      <c r="E2990" s="119"/>
      <c r="F2990" s="119"/>
    </row>
    <row r="2991" spans="5:6" x14ac:dyDescent="0.25">
      <c r="E2991" s="119"/>
      <c r="F2991" s="119"/>
    </row>
    <row r="2992" spans="5:6" x14ac:dyDescent="0.25">
      <c r="E2992" s="119"/>
      <c r="F2992" s="119"/>
    </row>
    <row r="2993" spans="5:6" x14ac:dyDescent="0.25">
      <c r="E2993" s="119"/>
      <c r="F2993" s="119"/>
    </row>
    <row r="2994" spans="5:6" x14ac:dyDescent="0.25">
      <c r="E2994" s="119"/>
      <c r="F2994" s="119"/>
    </row>
    <row r="2995" spans="5:6" x14ac:dyDescent="0.25">
      <c r="E2995" s="119"/>
      <c r="F2995" s="119"/>
    </row>
    <row r="2996" spans="5:6" x14ac:dyDescent="0.25">
      <c r="E2996" s="119"/>
      <c r="F2996" s="119"/>
    </row>
    <row r="2997" spans="5:6" x14ac:dyDescent="0.25">
      <c r="E2997" s="119"/>
      <c r="F2997" s="119"/>
    </row>
    <row r="2998" spans="5:6" x14ac:dyDescent="0.25">
      <c r="E2998" s="119"/>
      <c r="F2998" s="119"/>
    </row>
    <row r="2999" spans="5:6" x14ac:dyDescent="0.25">
      <c r="E2999" s="119"/>
      <c r="F2999" s="119"/>
    </row>
    <row r="3000" spans="5:6" x14ac:dyDescent="0.25">
      <c r="E3000" s="119"/>
      <c r="F3000" s="119"/>
    </row>
    <row r="3001" spans="5:6" x14ac:dyDescent="0.25">
      <c r="E3001" s="119"/>
      <c r="F3001" s="119"/>
    </row>
    <row r="3002" spans="5:6" x14ac:dyDescent="0.25">
      <c r="E3002" s="119"/>
      <c r="F3002" s="119"/>
    </row>
    <row r="3003" spans="5:6" x14ac:dyDescent="0.25">
      <c r="E3003" s="119"/>
      <c r="F3003" s="119"/>
    </row>
    <row r="3004" spans="5:6" x14ac:dyDescent="0.25">
      <c r="E3004" s="119"/>
      <c r="F3004" s="119"/>
    </row>
    <row r="3005" spans="5:6" x14ac:dyDescent="0.25">
      <c r="E3005" s="119"/>
      <c r="F3005" s="119"/>
    </row>
    <row r="3006" spans="5:6" x14ac:dyDescent="0.25">
      <c r="E3006" s="119"/>
      <c r="F3006" s="119"/>
    </row>
    <row r="3007" spans="5:6" x14ac:dyDescent="0.25">
      <c r="E3007" s="119"/>
      <c r="F3007" s="119"/>
    </row>
    <row r="3008" spans="5:6" x14ac:dyDescent="0.25">
      <c r="E3008" s="119"/>
      <c r="F3008" s="119"/>
    </row>
    <row r="3009" spans="5:6" x14ac:dyDescent="0.25">
      <c r="E3009" s="119"/>
      <c r="F3009" s="119"/>
    </row>
    <row r="3010" spans="5:6" x14ac:dyDescent="0.25">
      <c r="E3010" s="119"/>
      <c r="F3010" s="119"/>
    </row>
    <row r="3011" spans="5:6" x14ac:dyDescent="0.25">
      <c r="E3011" s="119"/>
      <c r="F3011" s="119"/>
    </row>
    <row r="3012" spans="5:6" x14ac:dyDescent="0.25">
      <c r="E3012" s="119"/>
      <c r="F3012" s="119"/>
    </row>
    <row r="3013" spans="5:6" x14ac:dyDescent="0.25">
      <c r="E3013" s="119"/>
      <c r="F3013" s="119"/>
    </row>
    <row r="3014" spans="5:6" x14ac:dyDescent="0.25">
      <c r="E3014" s="119"/>
      <c r="F3014" s="119"/>
    </row>
    <row r="3015" spans="5:6" x14ac:dyDescent="0.25">
      <c r="E3015" s="119"/>
      <c r="F3015" s="119"/>
    </row>
    <row r="3016" spans="5:6" x14ac:dyDescent="0.25">
      <c r="E3016" s="119"/>
      <c r="F3016" s="119"/>
    </row>
    <row r="3017" spans="5:6" x14ac:dyDescent="0.25">
      <c r="E3017" s="119"/>
      <c r="F3017" s="119"/>
    </row>
    <row r="3018" spans="5:6" x14ac:dyDescent="0.25">
      <c r="E3018" s="119"/>
      <c r="F3018" s="119"/>
    </row>
    <row r="3019" spans="5:6" x14ac:dyDescent="0.25">
      <c r="E3019" s="119"/>
      <c r="F3019" s="119"/>
    </row>
    <row r="3020" spans="5:6" x14ac:dyDescent="0.25">
      <c r="E3020" s="119"/>
      <c r="F3020" s="119"/>
    </row>
    <row r="3021" spans="5:6" x14ac:dyDescent="0.25">
      <c r="E3021" s="119"/>
      <c r="F3021" s="119"/>
    </row>
    <row r="3022" spans="5:6" x14ac:dyDescent="0.25">
      <c r="E3022" s="119"/>
      <c r="F3022" s="119"/>
    </row>
    <row r="3023" spans="5:6" x14ac:dyDescent="0.25">
      <c r="E3023" s="119"/>
      <c r="F3023" s="119"/>
    </row>
    <row r="3024" spans="5:6" x14ac:dyDescent="0.25">
      <c r="E3024" s="119"/>
      <c r="F3024" s="119"/>
    </row>
    <row r="3025" spans="5:6" x14ac:dyDescent="0.25">
      <c r="E3025" s="119"/>
      <c r="F3025" s="119"/>
    </row>
    <row r="3026" spans="5:6" x14ac:dyDescent="0.25">
      <c r="E3026" s="119"/>
      <c r="F3026" s="119"/>
    </row>
    <row r="3027" spans="5:6" x14ac:dyDescent="0.25">
      <c r="E3027" s="119"/>
      <c r="F3027" s="119"/>
    </row>
    <row r="3028" spans="5:6" x14ac:dyDescent="0.25">
      <c r="E3028" s="119"/>
      <c r="F3028" s="119"/>
    </row>
    <row r="3029" spans="5:6" x14ac:dyDescent="0.25">
      <c r="E3029" s="119"/>
      <c r="F3029" s="119"/>
    </row>
    <row r="3030" spans="5:6" x14ac:dyDescent="0.25">
      <c r="E3030" s="119"/>
      <c r="F3030" s="119"/>
    </row>
    <row r="3031" spans="5:6" x14ac:dyDescent="0.25">
      <c r="E3031" s="119"/>
      <c r="F3031" s="119"/>
    </row>
    <row r="3032" spans="5:6" x14ac:dyDescent="0.25">
      <c r="E3032" s="119"/>
      <c r="F3032" s="119"/>
    </row>
    <row r="3033" spans="5:6" x14ac:dyDescent="0.25">
      <c r="E3033" s="119"/>
      <c r="F3033" s="119"/>
    </row>
    <row r="3034" spans="5:6" x14ac:dyDescent="0.25">
      <c r="E3034" s="119"/>
      <c r="F3034" s="119"/>
    </row>
    <row r="3035" spans="5:6" x14ac:dyDescent="0.25">
      <c r="E3035" s="119"/>
      <c r="F3035" s="119"/>
    </row>
    <row r="3036" spans="5:6" x14ac:dyDescent="0.25">
      <c r="E3036" s="119"/>
      <c r="F3036" s="119"/>
    </row>
    <row r="3037" spans="5:6" x14ac:dyDescent="0.25">
      <c r="E3037" s="119"/>
      <c r="F3037" s="119"/>
    </row>
    <row r="3038" spans="5:6" x14ac:dyDescent="0.25">
      <c r="E3038" s="119"/>
      <c r="F3038" s="119"/>
    </row>
    <row r="3039" spans="5:6" x14ac:dyDescent="0.25">
      <c r="E3039" s="119"/>
      <c r="F3039" s="119"/>
    </row>
    <row r="3040" spans="5:6" x14ac:dyDescent="0.25">
      <c r="E3040" s="119"/>
      <c r="F3040" s="119"/>
    </row>
    <row r="3041" spans="5:6" x14ac:dyDescent="0.25">
      <c r="E3041" s="119"/>
      <c r="F3041" s="119"/>
    </row>
    <row r="3042" spans="5:6" x14ac:dyDescent="0.25">
      <c r="E3042" s="119"/>
      <c r="F3042" s="119"/>
    </row>
    <row r="3043" spans="5:6" x14ac:dyDescent="0.25">
      <c r="E3043" s="119"/>
      <c r="F3043" s="119"/>
    </row>
    <row r="3044" spans="5:6" x14ac:dyDescent="0.25">
      <c r="E3044" s="119"/>
      <c r="F3044" s="119"/>
    </row>
    <row r="3045" spans="5:6" x14ac:dyDescent="0.25">
      <c r="E3045" s="119"/>
      <c r="F3045" s="119"/>
    </row>
    <row r="3046" spans="5:6" x14ac:dyDescent="0.25">
      <c r="E3046" s="119"/>
      <c r="F3046" s="119"/>
    </row>
    <row r="3047" spans="5:6" x14ac:dyDescent="0.25">
      <c r="E3047" s="119"/>
      <c r="F3047" s="119"/>
    </row>
    <row r="3048" spans="5:6" x14ac:dyDescent="0.25">
      <c r="E3048" s="119"/>
      <c r="F3048" s="119"/>
    </row>
    <row r="3049" spans="5:6" x14ac:dyDescent="0.25">
      <c r="E3049" s="119"/>
      <c r="F3049" s="119"/>
    </row>
    <row r="3050" spans="5:6" x14ac:dyDescent="0.25">
      <c r="E3050" s="119"/>
      <c r="F3050" s="119"/>
    </row>
    <row r="3051" spans="5:6" x14ac:dyDescent="0.25">
      <c r="E3051" s="119"/>
      <c r="F3051" s="119"/>
    </row>
    <row r="3052" spans="5:6" x14ac:dyDescent="0.25">
      <c r="E3052" s="119"/>
      <c r="F3052" s="119"/>
    </row>
    <row r="3053" spans="5:6" x14ac:dyDescent="0.25">
      <c r="E3053" s="119"/>
      <c r="F3053" s="119"/>
    </row>
    <row r="3054" spans="5:6" x14ac:dyDescent="0.25">
      <c r="E3054" s="119"/>
      <c r="F3054" s="119"/>
    </row>
    <row r="3055" spans="5:6" x14ac:dyDescent="0.25">
      <c r="E3055" s="119"/>
      <c r="F3055" s="119"/>
    </row>
    <row r="3056" spans="5:6" x14ac:dyDescent="0.25">
      <c r="E3056" s="119"/>
      <c r="F3056" s="119"/>
    </row>
    <row r="3057" spans="5:6" x14ac:dyDescent="0.25">
      <c r="E3057" s="119"/>
      <c r="F3057" s="119"/>
    </row>
    <row r="3058" spans="5:6" x14ac:dyDescent="0.25">
      <c r="E3058" s="119"/>
      <c r="F3058" s="119"/>
    </row>
    <row r="3059" spans="5:6" x14ac:dyDescent="0.25">
      <c r="E3059" s="119"/>
      <c r="F3059" s="119"/>
    </row>
    <row r="3060" spans="5:6" x14ac:dyDescent="0.25">
      <c r="E3060" s="119"/>
      <c r="F3060" s="119"/>
    </row>
    <row r="3061" spans="5:6" x14ac:dyDescent="0.25">
      <c r="E3061" s="119"/>
      <c r="F3061" s="119"/>
    </row>
    <row r="3062" spans="5:6" x14ac:dyDescent="0.25">
      <c r="E3062" s="119"/>
      <c r="F3062" s="119"/>
    </row>
    <row r="3063" spans="5:6" x14ac:dyDescent="0.25">
      <c r="E3063" s="119"/>
      <c r="F3063" s="119"/>
    </row>
    <row r="3064" spans="5:6" x14ac:dyDescent="0.25">
      <c r="E3064" s="119"/>
      <c r="F3064" s="119"/>
    </row>
    <row r="3065" spans="5:6" x14ac:dyDescent="0.25">
      <c r="E3065" s="119"/>
      <c r="F3065" s="119"/>
    </row>
    <row r="3066" spans="5:6" x14ac:dyDescent="0.25">
      <c r="E3066" s="119"/>
      <c r="F3066" s="119"/>
    </row>
    <row r="3067" spans="5:6" x14ac:dyDescent="0.25">
      <c r="E3067" s="119"/>
      <c r="F3067" s="119"/>
    </row>
    <row r="3068" spans="5:6" x14ac:dyDescent="0.25">
      <c r="E3068" s="119"/>
      <c r="F3068" s="119"/>
    </row>
    <row r="3069" spans="5:6" x14ac:dyDescent="0.25">
      <c r="E3069" s="119"/>
      <c r="F3069" s="119"/>
    </row>
    <row r="3070" spans="5:6" x14ac:dyDescent="0.25">
      <c r="E3070" s="119"/>
      <c r="F3070" s="119"/>
    </row>
    <row r="3071" spans="5:6" x14ac:dyDescent="0.25">
      <c r="E3071" s="119"/>
      <c r="F3071" s="119"/>
    </row>
    <row r="3072" spans="5:6" x14ac:dyDescent="0.25">
      <c r="E3072" s="119"/>
      <c r="F3072" s="119"/>
    </row>
    <row r="3073" spans="5:6" x14ac:dyDescent="0.25">
      <c r="E3073" s="119"/>
      <c r="F3073" s="119"/>
    </row>
    <row r="3074" spans="5:6" x14ac:dyDescent="0.25">
      <c r="E3074" s="119"/>
      <c r="F3074" s="119"/>
    </row>
    <row r="3075" spans="5:6" x14ac:dyDescent="0.25">
      <c r="E3075" s="119"/>
      <c r="F3075" s="119"/>
    </row>
    <row r="3076" spans="5:6" x14ac:dyDescent="0.25">
      <c r="E3076" s="119"/>
      <c r="F3076" s="119"/>
    </row>
    <row r="3077" spans="5:6" x14ac:dyDescent="0.25">
      <c r="E3077" s="119"/>
      <c r="F3077" s="119"/>
    </row>
    <row r="3078" spans="5:6" x14ac:dyDescent="0.25">
      <c r="E3078" s="119"/>
      <c r="F3078" s="119"/>
    </row>
    <row r="3079" spans="5:6" x14ac:dyDescent="0.25">
      <c r="E3079" s="119"/>
      <c r="F3079" s="119"/>
    </row>
    <row r="3080" spans="5:6" x14ac:dyDescent="0.25">
      <c r="E3080" s="119"/>
      <c r="F3080" s="119"/>
    </row>
    <row r="3081" spans="5:6" x14ac:dyDescent="0.25">
      <c r="E3081" s="119"/>
      <c r="F3081" s="119"/>
    </row>
    <row r="3082" spans="5:6" x14ac:dyDescent="0.25">
      <c r="E3082" s="119"/>
      <c r="F3082" s="119"/>
    </row>
    <row r="3083" spans="5:6" x14ac:dyDescent="0.25">
      <c r="E3083" s="119"/>
      <c r="F3083" s="119"/>
    </row>
    <row r="3084" spans="5:6" x14ac:dyDescent="0.25">
      <c r="E3084" s="119"/>
      <c r="F3084" s="119"/>
    </row>
    <row r="3085" spans="5:6" x14ac:dyDescent="0.25">
      <c r="E3085" s="119"/>
      <c r="F3085" s="119"/>
    </row>
    <row r="3086" spans="5:6" x14ac:dyDescent="0.25">
      <c r="E3086" s="119"/>
      <c r="F3086" s="119"/>
    </row>
    <row r="3087" spans="5:6" x14ac:dyDescent="0.25">
      <c r="E3087" s="119"/>
      <c r="F3087" s="119"/>
    </row>
    <row r="3088" spans="5:6" x14ac:dyDescent="0.25">
      <c r="E3088" s="119"/>
      <c r="F3088" s="119"/>
    </row>
    <row r="3089" spans="5:6" x14ac:dyDescent="0.25">
      <c r="E3089" s="119"/>
      <c r="F3089" s="119"/>
    </row>
    <row r="3090" spans="5:6" x14ac:dyDescent="0.25">
      <c r="E3090" s="119"/>
      <c r="F3090" s="119"/>
    </row>
    <row r="3091" spans="5:6" x14ac:dyDescent="0.25">
      <c r="E3091" s="119"/>
      <c r="F3091" s="119"/>
    </row>
    <row r="3092" spans="5:6" x14ac:dyDescent="0.25">
      <c r="E3092" s="119"/>
      <c r="F3092" s="119"/>
    </row>
    <row r="3093" spans="5:6" x14ac:dyDescent="0.25">
      <c r="E3093" s="119"/>
      <c r="F3093" s="119"/>
    </row>
    <row r="3094" spans="5:6" x14ac:dyDescent="0.25">
      <c r="E3094" s="119"/>
      <c r="F3094" s="119"/>
    </row>
    <row r="3095" spans="5:6" x14ac:dyDescent="0.25">
      <c r="E3095" s="119"/>
      <c r="F3095" s="119"/>
    </row>
    <row r="3096" spans="5:6" x14ac:dyDescent="0.25">
      <c r="E3096" s="119"/>
      <c r="F3096" s="119"/>
    </row>
    <row r="3097" spans="5:6" x14ac:dyDescent="0.25">
      <c r="E3097" s="119"/>
      <c r="F3097" s="119"/>
    </row>
    <row r="3098" spans="5:6" x14ac:dyDescent="0.25">
      <c r="E3098" s="119"/>
      <c r="F3098" s="119"/>
    </row>
    <row r="3099" spans="5:6" x14ac:dyDescent="0.25">
      <c r="E3099" s="119"/>
      <c r="F3099" s="119"/>
    </row>
    <row r="3100" spans="5:6" x14ac:dyDescent="0.25">
      <c r="E3100" s="119"/>
      <c r="F3100" s="119"/>
    </row>
    <row r="3101" spans="5:6" x14ac:dyDescent="0.25">
      <c r="E3101" s="119"/>
      <c r="F3101" s="119"/>
    </row>
    <row r="3102" spans="5:6" x14ac:dyDescent="0.25">
      <c r="E3102" s="119"/>
      <c r="F3102" s="119"/>
    </row>
    <row r="3103" spans="5:6" x14ac:dyDescent="0.25">
      <c r="E3103" s="119"/>
      <c r="F3103" s="119"/>
    </row>
    <row r="3104" spans="5:6" x14ac:dyDescent="0.25">
      <c r="E3104" s="119"/>
      <c r="F3104" s="119"/>
    </row>
    <row r="3105" spans="5:6" x14ac:dyDescent="0.25">
      <c r="E3105" s="119"/>
      <c r="F3105" s="119"/>
    </row>
    <row r="3106" spans="5:6" x14ac:dyDescent="0.25">
      <c r="E3106" s="119"/>
      <c r="F3106" s="119"/>
    </row>
    <row r="3107" spans="5:6" x14ac:dyDescent="0.25">
      <c r="E3107" s="119"/>
      <c r="F3107" s="119"/>
    </row>
    <row r="3108" spans="5:6" x14ac:dyDescent="0.25">
      <c r="E3108" s="119"/>
      <c r="F3108" s="119"/>
    </row>
    <row r="3109" spans="5:6" x14ac:dyDescent="0.25">
      <c r="E3109" s="119"/>
      <c r="F3109" s="119"/>
    </row>
    <row r="3110" spans="5:6" x14ac:dyDescent="0.25">
      <c r="E3110" s="119"/>
      <c r="F3110" s="119"/>
    </row>
    <row r="3111" spans="5:6" x14ac:dyDescent="0.25">
      <c r="E3111" s="119"/>
      <c r="F3111" s="119"/>
    </row>
    <row r="3112" spans="5:6" x14ac:dyDescent="0.25">
      <c r="E3112" s="119"/>
      <c r="F3112" s="119"/>
    </row>
    <row r="3113" spans="5:6" x14ac:dyDescent="0.25">
      <c r="E3113" s="119"/>
      <c r="F3113" s="119"/>
    </row>
    <row r="3114" spans="5:6" x14ac:dyDescent="0.25">
      <c r="E3114" s="119"/>
      <c r="F3114" s="119"/>
    </row>
    <row r="3115" spans="5:6" x14ac:dyDescent="0.25">
      <c r="E3115" s="119"/>
      <c r="F3115" s="119"/>
    </row>
    <row r="3116" spans="5:6" x14ac:dyDescent="0.25">
      <c r="E3116" s="119"/>
      <c r="F3116" s="119"/>
    </row>
    <row r="3117" spans="5:6" x14ac:dyDescent="0.25">
      <c r="E3117" s="119"/>
      <c r="F3117" s="119"/>
    </row>
    <row r="3118" spans="5:6" x14ac:dyDescent="0.25">
      <c r="E3118" s="119"/>
      <c r="F3118" s="119"/>
    </row>
    <row r="3119" spans="5:6" x14ac:dyDescent="0.25">
      <c r="E3119" s="119"/>
      <c r="F3119" s="119"/>
    </row>
    <row r="3120" spans="5:6" x14ac:dyDescent="0.25">
      <c r="E3120" s="119"/>
      <c r="F3120" s="119"/>
    </row>
    <row r="3121" spans="5:6" x14ac:dyDescent="0.25">
      <c r="E3121" s="119"/>
      <c r="F3121" s="119"/>
    </row>
    <row r="3122" spans="5:6" x14ac:dyDescent="0.25">
      <c r="E3122" s="119"/>
      <c r="F3122" s="119"/>
    </row>
    <row r="3123" spans="5:6" x14ac:dyDescent="0.25">
      <c r="E3123" s="119"/>
      <c r="F3123" s="119"/>
    </row>
    <row r="3124" spans="5:6" x14ac:dyDescent="0.25">
      <c r="E3124" s="119"/>
      <c r="F3124" s="119"/>
    </row>
    <row r="3125" spans="5:6" x14ac:dyDescent="0.25">
      <c r="E3125" s="119"/>
      <c r="F3125" s="119"/>
    </row>
    <row r="3126" spans="5:6" x14ac:dyDescent="0.25">
      <c r="E3126" s="119"/>
      <c r="F3126" s="119"/>
    </row>
    <row r="3127" spans="5:6" x14ac:dyDescent="0.25">
      <c r="E3127" s="119"/>
      <c r="F3127" s="119"/>
    </row>
    <row r="3128" spans="5:6" x14ac:dyDescent="0.25">
      <c r="E3128" s="119"/>
      <c r="F3128" s="119"/>
    </row>
    <row r="3129" spans="5:6" x14ac:dyDescent="0.25">
      <c r="E3129" s="119"/>
      <c r="F3129" s="119"/>
    </row>
    <row r="3130" spans="5:6" x14ac:dyDescent="0.25">
      <c r="E3130" s="119"/>
      <c r="F3130" s="119"/>
    </row>
    <row r="3131" spans="5:6" x14ac:dyDescent="0.25">
      <c r="E3131" s="119"/>
      <c r="F3131" s="119"/>
    </row>
    <row r="3132" spans="5:6" x14ac:dyDescent="0.25">
      <c r="E3132" s="119"/>
      <c r="F3132" s="119"/>
    </row>
    <row r="3133" spans="5:6" x14ac:dyDescent="0.25">
      <c r="E3133" s="119"/>
      <c r="F3133" s="119"/>
    </row>
    <row r="3134" spans="5:6" x14ac:dyDescent="0.25">
      <c r="E3134" s="119"/>
      <c r="F3134" s="119"/>
    </row>
    <row r="3135" spans="5:6" x14ac:dyDescent="0.25">
      <c r="E3135" s="119"/>
      <c r="F3135" s="119"/>
    </row>
    <row r="3136" spans="5:6" x14ac:dyDescent="0.25">
      <c r="E3136" s="119"/>
      <c r="F3136" s="119"/>
    </row>
    <row r="3137" spans="5:6" x14ac:dyDescent="0.25">
      <c r="E3137" s="119"/>
      <c r="F3137" s="119"/>
    </row>
    <row r="3138" spans="5:6" x14ac:dyDescent="0.25">
      <c r="E3138" s="119"/>
      <c r="F3138" s="119"/>
    </row>
    <row r="3139" spans="5:6" x14ac:dyDescent="0.25">
      <c r="E3139" s="119"/>
      <c r="F3139" s="119"/>
    </row>
    <row r="3140" spans="5:6" x14ac:dyDescent="0.25">
      <c r="E3140" s="119"/>
      <c r="F3140" s="119"/>
    </row>
    <row r="3141" spans="5:6" x14ac:dyDescent="0.25">
      <c r="E3141" s="119"/>
      <c r="F3141" s="119"/>
    </row>
    <row r="3142" spans="5:6" x14ac:dyDescent="0.25">
      <c r="E3142" s="119"/>
      <c r="F3142" s="119"/>
    </row>
    <row r="3143" spans="5:6" x14ac:dyDescent="0.25">
      <c r="E3143" s="119"/>
      <c r="F3143" s="119"/>
    </row>
    <row r="3144" spans="5:6" x14ac:dyDescent="0.25">
      <c r="E3144" s="119"/>
      <c r="F3144" s="119"/>
    </row>
    <row r="3145" spans="5:6" x14ac:dyDescent="0.25">
      <c r="E3145" s="119"/>
      <c r="F3145" s="119"/>
    </row>
    <row r="3146" spans="5:6" x14ac:dyDescent="0.25">
      <c r="E3146" s="119"/>
      <c r="F3146" s="119"/>
    </row>
    <row r="3147" spans="5:6" x14ac:dyDescent="0.25">
      <c r="E3147" s="119"/>
      <c r="F3147" s="119"/>
    </row>
    <row r="3148" spans="5:6" x14ac:dyDescent="0.25">
      <c r="E3148" s="119"/>
      <c r="F3148" s="119"/>
    </row>
    <row r="3149" spans="5:6" x14ac:dyDescent="0.25">
      <c r="E3149" s="119"/>
      <c r="F3149" s="119"/>
    </row>
    <row r="3150" spans="5:6" x14ac:dyDescent="0.25">
      <c r="E3150" s="119"/>
      <c r="F3150" s="119"/>
    </row>
    <row r="3151" spans="5:6" x14ac:dyDescent="0.25">
      <c r="E3151" s="119"/>
      <c r="F3151" s="119"/>
    </row>
    <row r="3152" spans="5:6" x14ac:dyDescent="0.25">
      <c r="E3152" s="119"/>
      <c r="F3152" s="119"/>
    </row>
    <row r="3153" spans="5:6" x14ac:dyDescent="0.25">
      <c r="E3153" s="119"/>
      <c r="F3153" s="119"/>
    </row>
    <row r="3154" spans="5:6" x14ac:dyDescent="0.25">
      <c r="E3154" s="119"/>
      <c r="F3154" s="119"/>
    </row>
    <row r="3155" spans="5:6" x14ac:dyDescent="0.25">
      <c r="E3155" s="119"/>
      <c r="F3155" s="119"/>
    </row>
    <row r="3156" spans="5:6" x14ac:dyDescent="0.25">
      <c r="E3156" s="119"/>
      <c r="F3156" s="119"/>
    </row>
    <row r="3157" spans="5:6" x14ac:dyDescent="0.25">
      <c r="E3157" s="119"/>
      <c r="F3157" s="119"/>
    </row>
    <row r="3158" spans="5:6" x14ac:dyDescent="0.25">
      <c r="E3158" s="119"/>
      <c r="F3158" s="119"/>
    </row>
    <row r="3159" spans="5:6" x14ac:dyDescent="0.25">
      <c r="E3159" s="119"/>
      <c r="F3159" s="119"/>
    </row>
    <row r="3160" spans="5:6" x14ac:dyDescent="0.25">
      <c r="E3160" s="119"/>
      <c r="F3160" s="119"/>
    </row>
    <row r="3161" spans="5:6" x14ac:dyDescent="0.25">
      <c r="E3161" s="119"/>
      <c r="F3161" s="119"/>
    </row>
    <row r="3162" spans="5:6" x14ac:dyDescent="0.25">
      <c r="E3162" s="119"/>
      <c r="F3162" s="119"/>
    </row>
    <row r="3163" spans="5:6" x14ac:dyDescent="0.25">
      <c r="E3163" s="119"/>
      <c r="F3163" s="119"/>
    </row>
    <row r="3164" spans="5:6" x14ac:dyDescent="0.25">
      <c r="E3164" s="119"/>
      <c r="F3164" s="119"/>
    </row>
    <row r="3165" spans="5:6" x14ac:dyDescent="0.25">
      <c r="E3165" s="119"/>
      <c r="F3165" s="119"/>
    </row>
    <row r="3166" spans="5:6" x14ac:dyDescent="0.25">
      <c r="E3166" s="119"/>
      <c r="F3166" s="119"/>
    </row>
    <row r="3167" spans="5:6" x14ac:dyDescent="0.25">
      <c r="E3167" s="119"/>
      <c r="F3167" s="119"/>
    </row>
    <row r="3168" spans="5:6" x14ac:dyDescent="0.25">
      <c r="E3168" s="119"/>
      <c r="F3168" s="119"/>
    </row>
    <row r="3169" spans="5:6" x14ac:dyDescent="0.25">
      <c r="E3169" s="119"/>
      <c r="F3169" s="119"/>
    </row>
    <row r="3170" spans="5:6" x14ac:dyDescent="0.25">
      <c r="E3170" s="119"/>
      <c r="F3170" s="119"/>
    </row>
    <row r="3171" spans="5:6" x14ac:dyDescent="0.25">
      <c r="E3171" s="119"/>
      <c r="F3171" s="119"/>
    </row>
    <row r="3172" spans="5:6" x14ac:dyDescent="0.25">
      <c r="E3172" s="119"/>
      <c r="F3172" s="119"/>
    </row>
    <row r="3173" spans="5:6" x14ac:dyDescent="0.25">
      <c r="E3173" s="119"/>
      <c r="F3173" s="119"/>
    </row>
    <row r="3174" spans="5:6" x14ac:dyDescent="0.25">
      <c r="E3174" s="119"/>
      <c r="F3174" s="119"/>
    </row>
    <row r="3175" spans="5:6" x14ac:dyDescent="0.25">
      <c r="E3175" s="119"/>
      <c r="F3175" s="119"/>
    </row>
    <row r="3176" spans="5:6" x14ac:dyDescent="0.25">
      <c r="E3176" s="119"/>
      <c r="F3176" s="119"/>
    </row>
    <row r="3177" spans="5:6" x14ac:dyDescent="0.25">
      <c r="E3177" s="119"/>
      <c r="F3177" s="119"/>
    </row>
    <row r="3178" spans="5:6" x14ac:dyDescent="0.25">
      <c r="E3178" s="119"/>
      <c r="F3178" s="119"/>
    </row>
    <row r="3179" spans="5:6" x14ac:dyDescent="0.25">
      <c r="E3179" s="119"/>
      <c r="F3179" s="119"/>
    </row>
    <row r="3180" spans="5:6" x14ac:dyDescent="0.25">
      <c r="E3180" s="119"/>
      <c r="F3180" s="119"/>
    </row>
    <row r="3181" spans="5:6" x14ac:dyDescent="0.25">
      <c r="E3181" s="119"/>
      <c r="F3181" s="119"/>
    </row>
    <row r="3182" spans="5:6" x14ac:dyDescent="0.25">
      <c r="E3182" s="119"/>
      <c r="F3182" s="119"/>
    </row>
    <row r="3183" spans="5:6" x14ac:dyDescent="0.25">
      <c r="E3183" s="119"/>
      <c r="F3183" s="119"/>
    </row>
    <row r="3184" spans="5:6" x14ac:dyDescent="0.25">
      <c r="E3184" s="119"/>
      <c r="F3184" s="119"/>
    </row>
    <row r="3185" spans="5:6" x14ac:dyDescent="0.25">
      <c r="E3185" s="119"/>
      <c r="F3185" s="119"/>
    </row>
    <row r="3186" spans="5:6" x14ac:dyDescent="0.25">
      <c r="E3186" s="119"/>
      <c r="F3186" s="119"/>
    </row>
    <row r="3187" spans="5:6" x14ac:dyDescent="0.25">
      <c r="E3187" s="119"/>
      <c r="F3187" s="119"/>
    </row>
    <row r="3188" spans="5:6" x14ac:dyDescent="0.25">
      <c r="E3188" s="119"/>
      <c r="F3188" s="119"/>
    </row>
    <row r="3189" spans="5:6" x14ac:dyDescent="0.25">
      <c r="E3189" s="119"/>
      <c r="F3189" s="119"/>
    </row>
    <row r="3190" spans="5:6" x14ac:dyDescent="0.25">
      <c r="E3190" s="119"/>
      <c r="F3190" s="119"/>
    </row>
    <row r="3191" spans="5:6" x14ac:dyDescent="0.25">
      <c r="E3191" s="119"/>
      <c r="F3191" s="119"/>
    </row>
    <row r="3192" spans="5:6" x14ac:dyDescent="0.25">
      <c r="E3192" s="119"/>
      <c r="F3192" s="119"/>
    </row>
    <row r="3193" spans="5:6" x14ac:dyDescent="0.25">
      <c r="E3193" s="119"/>
      <c r="F3193" s="119"/>
    </row>
    <row r="3194" spans="5:6" x14ac:dyDescent="0.25">
      <c r="E3194" s="119"/>
      <c r="F3194" s="119"/>
    </row>
    <row r="3195" spans="5:6" x14ac:dyDescent="0.25">
      <c r="E3195" s="119"/>
      <c r="F3195" s="119"/>
    </row>
    <row r="3196" spans="5:6" x14ac:dyDescent="0.25">
      <c r="E3196" s="119"/>
      <c r="F3196" s="119"/>
    </row>
    <row r="3197" spans="5:6" x14ac:dyDescent="0.25">
      <c r="E3197" s="119"/>
      <c r="F3197" s="119"/>
    </row>
    <row r="3198" spans="5:6" x14ac:dyDescent="0.25">
      <c r="E3198" s="119"/>
      <c r="F3198" s="119"/>
    </row>
    <row r="3199" spans="5:6" x14ac:dyDescent="0.25">
      <c r="E3199" s="119"/>
      <c r="F3199" s="119"/>
    </row>
    <row r="3200" spans="5:6" x14ac:dyDescent="0.25">
      <c r="E3200" s="119"/>
      <c r="F3200" s="119"/>
    </row>
    <row r="3201" spans="5:6" x14ac:dyDescent="0.25">
      <c r="E3201" s="119"/>
      <c r="F3201" s="119"/>
    </row>
    <row r="3202" spans="5:6" x14ac:dyDescent="0.25">
      <c r="E3202" s="119"/>
      <c r="F3202" s="119"/>
    </row>
    <row r="3203" spans="5:6" x14ac:dyDescent="0.25">
      <c r="E3203" s="119"/>
      <c r="F3203" s="119"/>
    </row>
    <row r="3204" spans="5:6" x14ac:dyDescent="0.25">
      <c r="E3204" s="119"/>
      <c r="F3204" s="119"/>
    </row>
    <row r="3205" spans="5:6" x14ac:dyDescent="0.25">
      <c r="E3205" s="119"/>
      <c r="F3205" s="119"/>
    </row>
    <row r="3206" spans="5:6" x14ac:dyDescent="0.25">
      <c r="E3206" s="119"/>
      <c r="F3206" s="119"/>
    </row>
    <row r="3207" spans="5:6" x14ac:dyDescent="0.25">
      <c r="E3207" s="119"/>
      <c r="F3207" s="119"/>
    </row>
    <row r="3208" spans="5:6" x14ac:dyDescent="0.25">
      <c r="E3208" s="119"/>
      <c r="F3208" s="119"/>
    </row>
    <row r="3209" spans="5:6" x14ac:dyDescent="0.25">
      <c r="E3209" s="119"/>
      <c r="F3209" s="119"/>
    </row>
    <row r="3210" spans="5:6" x14ac:dyDescent="0.25">
      <c r="E3210" s="119"/>
      <c r="F3210" s="119"/>
    </row>
    <row r="3211" spans="5:6" x14ac:dyDescent="0.25">
      <c r="E3211" s="119"/>
      <c r="F3211" s="119"/>
    </row>
    <row r="3212" spans="5:6" x14ac:dyDescent="0.25">
      <c r="E3212" s="119"/>
      <c r="F3212" s="119"/>
    </row>
    <row r="3213" spans="5:6" x14ac:dyDescent="0.25">
      <c r="E3213" s="119"/>
      <c r="F3213" s="119"/>
    </row>
    <row r="3214" spans="5:6" x14ac:dyDescent="0.25">
      <c r="E3214" s="119"/>
      <c r="F3214" s="119"/>
    </row>
    <row r="3215" spans="5:6" x14ac:dyDescent="0.25">
      <c r="E3215" s="119"/>
      <c r="F3215" s="119"/>
    </row>
    <row r="3216" spans="5:6" x14ac:dyDescent="0.25">
      <c r="E3216" s="119"/>
      <c r="F3216" s="119"/>
    </row>
    <row r="3217" spans="5:6" x14ac:dyDescent="0.25">
      <c r="E3217" s="119"/>
      <c r="F3217" s="119"/>
    </row>
    <row r="3218" spans="5:6" x14ac:dyDescent="0.25">
      <c r="E3218" s="119"/>
      <c r="F3218" s="119"/>
    </row>
    <row r="3219" spans="5:6" x14ac:dyDescent="0.25">
      <c r="E3219" s="119"/>
      <c r="F3219" s="119"/>
    </row>
    <row r="3220" spans="5:6" x14ac:dyDescent="0.25">
      <c r="E3220" s="119"/>
      <c r="F3220" s="119"/>
    </row>
    <row r="3221" spans="5:6" x14ac:dyDescent="0.25">
      <c r="E3221" s="119"/>
      <c r="F3221" s="119"/>
    </row>
    <row r="3222" spans="5:6" x14ac:dyDescent="0.25">
      <c r="E3222" s="119"/>
      <c r="F3222" s="119"/>
    </row>
    <row r="3223" spans="5:6" x14ac:dyDescent="0.25">
      <c r="E3223" s="119"/>
      <c r="F3223" s="119"/>
    </row>
    <row r="3224" spans="5:6" x14ac:dyDescent="0.25">
      <c r="E3224" s="119"/>
      <c r="F3224" s="119"/>
    </row>
    <row r="3225" spans="5:6" x14ac:dyDescent="0.25">
      <c r="E3225" s="119"/>
      <c r="F3225" s="119"/>
    </row>
    <row r="3226" spans="5:6" x14ac:dyDescent="0.25">
      <c r="E3226" s="119"/>
      <c r="F3226" s="119"/>
    </row>
    <row r="3227" spans="5:6" x14ac:dyDescent="0.25">
      <c r="E3227" s="119"/>
      <c r="F3227" s="119"/>
    </row>
    <row r="3228" spans="5:6" x14ac:dyDescent="0.25">
      <c r="E3228" s="119"/>
      <c r="F3228" s="119"/>
    </row>
    <row r="3229" spans="5:6" x14ac:dyDescent="0.25">
      <c r="E3229" s="119"/>
      <c r="F3229" s="119"/>
    </row>
    <row r="3230" spans="5:6" x14ac:dyDescent="0.25">
      <c r="E3230" s="119"/>
      <c r="F3230" s="119"/>
    </row>
    <row r="3231" spans="5:6" x14ac:dyDescent="0.25">
      <c r="E3231" s="119"/>
      <c r="F3231" s="119"/>
    </row>
    <row r="3232" spans="5:6" x14ac:dyDescent="0.25">
      <c r="E3232" s="119"/>
      <c r="F3232" s="119"/>
    </row>
    <row r="3233" spans="5:6" x14ac:dyDescent="0.25">
      <c r="E3233" s="119"/>
      <c r="F3233" s="119"/>
    </row>
    <row r="3234" spans="5:6" x14ac:dyDescent="0.25">
      <c r="E3234" s="119"/>
      <c r="F3234" s="119"/>
    </row>
    <row r="3235" spans="5:6" x14ac:dyDescent="0.25">
      <c r="E3235" s="119"/>
      <c r="F3235" s="119"/>
    </row>
    <row r="3236" spans="5:6" x14ac:dyDescent="0.25">
      <c r="E3236" s="119"/>
      <c r="F3236" s="119"/>
    </row>
    <row r="3237" spans="5:6" x14ac:dyDescent="0.25">
      <c r="E3237" s="119"/>
      <c r="F3237" s="119"/>
    </row>
    <row r="3238" spans="5:6" x14ac:dyDescent="0.25">
      <c r="E3238" s="119"/>
      <c r="F3238" s="119"/>
    </row>
    <row r="3239" spans="5:6" x14ac:dyDescent="0.25">
      <c r="E3239" s="119"/>
      <c r="F3239" s="119"/>
    </row>
    <row r="3240" spans="5:6" x14ac:dyDescent="0.25">
      <c r="E3240" s="119"/>
      <c r="F3240" s="119"/>
    </row>
    <row r="3241" spans="5:6" x14ac:dyDescent="0.25">
      <c r="E3241" s="119"/>
      <c r="F3241" s="119"/>
    </row>
    <row r="3242" spans="5:6" x14ac:dyDescent="0.25">
      <c r="E3242" s="119"/>
      <c r="F3242" s="119"/>
    </row>
    <row r="3243" spans="5:6" x14ac:dyDescent="0.25">
      <c r="E3243" s="119"/>
      <c r="F3243" s="119"/>
    </row>
    <row r="3244" spans="5:6" x14ac:dyDescent="0.25">
      <c r="E3244" s="119"/>
      <c r="F3244" s="119"/>
    </row>
    <row r="3245" spans="5:6" x14ac:dyDescent="0.25">
      <c r="E3245" s="119"/>
      <c r="F3245" s="119"/>
    </row>
    <row r="3246" spans="5:6" x14ac:dyDescent="0.25">
      <c r="E3246" s="119"/>
      <c r="F3246" s="119"/>
    </row>
    <row r="3247" spans="5:6" x14ac:dyDescent="0.25">
      <c r="E3247" s="119"/>
      <c r="F3247" s="119"/>
    </row>
    <row r="3248" spans="5:6" x14ac:dyDescent="0.25">
      <c r="E3248" s="119"/>
      <c r="F3248" s="119"/>
    </row>
    <row r="3249" spans="5:6" x14ac:dyDescent="0.25">
      <c r="E3249" s="119"/>
      <c r="F3249" s="119"/>
    </row>
    <row r="3250" spans="5:6" x14ac:dyDescent="0.25">
      <c r="E3250" s="119"/>
      <c r="F3250" s="119"/>
    </row>
    <row r="3251" spans="5:6" x14ac:dyDescent="0.25">
      <c r="E3251" s="119"/>
      <c r="F3251" s="119"/>
    </row>
    <row r="3252" spans="5:6" x14ac:dyDescent="0.25">
      <c r="E3252" s="119"/>
      <c r="F3252" s="119"/>
    </row>
    <row r="3253" spans="5:6" x14ac:dyDescent="0.25">
      <c r="E3253" s="119"/>
      <c r="F3253" s="119"/>
    </row>
    <row r="3254" spans="5:6" x14ac:dyDescent="0.25">
      <c r="E3254" s="119"/>
      <c r="F3254" s="119"/>
    </row>
    <row r="3255" spans="5:6" x14ac:dyDescent="0.25">
      <c r="E3255" s="119"/>
      <c r="F3255" s="119"/>
    </row>
    <row r="3256" spans="5:6" x14ac:dyDescent="0.25">
      <c r="E3256" s="119"/>
      <c r="F3256" s="119"/>
    </row>
    <row r="3257" spans="5:6" x14ac:dyDescent="0.25">
      <c r="E3257" s="119"/>
      <c r="F3257" s="119"/>
    </row>
    <row r="3258" spans="5:6" x14ac:dyDescent="0.25">
      <c r="E3258" s="119"/>
      <c r="F3258" s="119"/>
    </row>
    <row r="3259" spans="5:6" x14ac:dyDescent="0.25">
      <c r="E3259" s="119"/>
      <c r="F3259" s="119"/>
    </row>
    <row r="3260" spans="5:6" x14ac:dyDescent="0.25">
      <c r="E3260" s="119"/>
      <c r="F3260" s="119"/>
    </row>
    <row r="3261" spans="5:6" x14ac:dyDescent="0.25">
      <c r="E3261" s="119"/>
      <c r="F3261" s="119"/>
    </row>
    <row r="3262" spans="5:6" x14ac:dyDescent="0.25">
      <c r="E3262" s="119"/>
      <c r="F3262" s="119"/>
    </row>
    <row r="3263" spans="5:6" x14ac:dyDescent="0.25">
      <c r="E3263" s="119"/>
      <c r="F3263" s="119"/>
    </row>
    <row r="3264" spans="5:6" x14ac:dyDescent="0.25">
      <c r="E3264" s="119"/>
      <c r="F3264" s="119"/>
    </row>
    <row r="3265" spans="5:6" x14ac:dyDescent="0.25">
      <c r="E3265" s="119"/>
      <c r="F3265" s="119"/>
    </row>
    <row r="3266" spans="5:6" x14ac:dyDescent="0.25">
      <c r="E3266" s="119"/>
      <c r="F3266" s="119"/>
    </row>
    <row r="3267" spans="5:6" x14ac:dyDescent="0.25">
      <c r="E3267" s="119"/>
      <c r="F3267" s="119"/>
    </row>
    <row r="3268" spans="5:6" x14ac:dyDescent="0.25">
      <c r="E3268" s="119"/>
      <c r="F3268" s="119"/>
    </row>
    <row r="3269" spans="5:6" x14ac:dyDescent="0.25">
      <c r="E3269" s="119"/>
      <c r="F3269" s="119"/>
    </row>
    <row r="3270" spans="5:6" x14ac:dyDescent="0.25">
      <c r="E3270" s="119"/>
      <c r="F3270" s="119"/>
    </row>
    <row r="3271" spans="5:6" x14ac:dyDescent="0.25">
      <c r="E3271" s="119"/>
      <c r="F3271" s="119"/>
    </row>
    <row r="3272" spans="5:6" x14ac:dyDescent="0.25">
      <c r="E3272" s="119"/>
      <c r="F3272" s="119"/>
    </row>
    <row r="3273" spans="5:6" x14ac:dyDescent="0.25">
      <c r="E3273" s="119"/>
      <c r="F3273" s="119"/>
    </row>
    <row r="3274" spans="5:6" x14ac:dyDescent="0.25">
      <c r="E3274" s="119"/>
      <c r="F3274" s="119"/>
    </row>
    <row r="3275" spans="5:6" x14ac:dyDescent="0.25">
      <c r="E3275" s="119"/>
      <c r="F3275" s="119"/>
    </row>
    <row r="3276" spans="5:6" x14ac:dyDescent="0.25">
      <c r="E3276" s="119"/>
      <c r="F3276" s="119"/>
    </row>
    <row r="3277" spans="5:6" x14ac:dyDescent="0.25">
      <c r="E3277" s="119"/>
      <c r="F3277" s="119"/>
    </row>
    <row r="3278" spans="5:6" x14ac:dyDescent="0.25">
      <c r="E3278" s="119"/>
      <c r="F3278" s="119"/>
    </row>
    <row r="3279" spans="5:6" x14ac:dyDescent="0.25">
      <c r="E3279" s="119"/>
      <c r="F3279" s="119"/>
    </row>
    <row r="3280" spans="5:6" x14ac:dyDescent="0.25">
      <c r="E3280" s="119"/>
      <c r="F3280" s="119"/>
    </row>
    <row r="3281" spans="5:6" x14ac:dyDescent="0.25">
      <c r="E3281" s="119"/>
      <c r="F3281" s="119"/>
    </row>
    <row r="3282" spans="5:6" x14ac:dyDescent="0.25">
      <c r="E3282" s="119"/>
      <c r="F3282" s="119"/>
    </row>
    <row r="3283" spans="5:6" x14ac:dyDescent="0.25">
      <c r="E3283" s="119"/>
      <c r="F3283" s="119"/>
    </row>
    <row r="3284" spans="5:6" x14ac:dyDescent="0.25">
      <c r="E3284" s="119"/>
      <c r="F3284" s="119"/>
    </row>
    <row r="3285" spans="5:6" x14ac:dyDescent="0.25">
      <c r="E3285" s="119"/>
      <c r="F3285" s="119"/>
    </row>
    <row r="3286" spans="5:6" x14ac:dyDescent="0.25">
      <c r="E3286" s="119"/>
      <c r="F3286" s="119"/>
    </row>
    <row r="3287" spans="5:6" x14ac:dyDescent="0.25">
      <c r="E3287" s="119"/>
      <c r="F3287" s="119"/>
    </row>
    <row r="3288" spans="5:6" x14ac:dyDescent="0.25">
      <c r="E3288" s="119"/>
      <c r="F3288" s="119"/>
    </row>
    <row r="3289" spans="5:6" x14ac:dyDescent="0.25">
      <c r="E3289" s="119"/>
      <c r="F3289" s="119"/>
    </row>
    <row r="3290" spans="5:6" x14ac:dyDescent="0.25">
      <c r="E3290" s="119"/>
      <c r="F3290" s="119"/>
    </row>
    <row r="3291" spans="5:6" x14ac:dyDescent="0.25">
      <c r="E3291" s="119"/>
      <c r="F3291" s="119"/>
    </row>
    <row r="3292" spans="5:6" x14ac:dyDescent="0.25">
      <c r="E3292" s="119"/>
      <c r="F3292" s="119"/>
    </row>
    <row r="3293" spans="5:6" x14ac:dyDescent="0.25">
      <c r="E3293" s="119"/>
      <c r="F3293" s="119"/>
    </row>
    <row r="3294" spans="5:6" x14ac:dyDescent="0.25">
      <c r="E3294" s="119"/>
      <c r="F3294" s="119"/>
    </row>
    <row r="3295" spans="5:6" x14ac:dyDescent="0.25">
      <c r="E3295" s="119"/>
      <c r="F3295" s="119"/>
    </row>
    <row r="3296" spans="5:6" x14ac:dyDescent="0.25">
      <c r="E3296" s="119"/>
      <c r="F3296" s="119"/>
    </row>
    <row r="3297" spans="5:6" x14ac:dyDescent="0.25">
      <c r="E3297" s="119"/>
      <c r="F3297" s="119"/>
    </row>
    <row r="3298" spans="5:6" x14ac:dyDescent="0.25">
      <c r="E3298" s="119"/>
      <c r="F3298" s="119"/>
    </row>
    <row r="3299" spans="5:6" x14ac:dyDescent="0.25">
      <c r="E3299" s="119"/>
      <c r="F3299" s="119"/>
    </row>
    <row r="3300" spans="5:6" x14ac:dyDescent="0.25">
      <c r="E3300" s="119"/>
      <c r="F3300" s="119"/>
    </row>
    <row r="3301" spans="5:6" x14ac:dyDescent="0.25">
      <c r="E3301" s="119"/>
      <c r="F3301" s="119"/>
    </row>
    <row r="3302" spans="5:6" x14ac:dyDescent="0.25">
      <c r="E3302" s="119"/>
      <c r="F3302" s="119"/>
    </row>
    <row r="3303" spans="5:6" x14ac:dyDescent="0.25">
      <c r="E3303" s="119"/>
      <c r="F3303" s="119"/>
    </row>
    <row r="3304" spans="5:6" x14ac:dyDescent="0.25">
      <c r="E3304" s="119"/>
      <c r="F3304" s="119"/>
    </row>
    <row r="3305" spans="5:6" x14ac:dyDescent="0.25">
      <c r="E3305" s="119"/>
      <c r="F3305" s="119"/>
    </row>
    <row r="3306" spans="5:6" x14ac:dyDescent="0.25">
      <c r="E3306" s="119"/>
      <c r="F3306" s="119"/>
    </row>
    <row r="3307" spans="5:6" x14ac:dyDescent="0.25">
      <c r="E3307" s="119"/>
      <c r="F3307" s="119"/>
    </row>
    <row r="3308" spans="5:6" x14ac:dyDescent="0.25">
      <c r="E3308" s="119"/>
      <c r="F3308" s="119"/>
    </row>
    <row r="3309" spans="5:6" x14ac:dyDescent="0.25">
      <c r="E3309" s="119"/>
      <c r="F3309" s="119"/>
    </row>
    <row r="3310" spans="5:6" x14ac:dyDescent="0.25">
      <c r="E3310" s="119"/>
      <c r="F3310" s="119"/>
    </row>
    <row r="3311" spans="5:6" x14ac:dyDescent="0.25">
      <c r="E3311" s="119"/>
      <c r="F3311" s="119"/>
    </row>
    <row r="3312" spans="5:6" x14ac:dyDescent="0.25">
      <c r="E3312" s="119"/>
      <c r="F3312" s="119"/>
    </row>
    <row r="3313" spans="5:6" x14ac:dyDescent="0.25">
      <c r="E3313" s="119"/>
      <c r="F3313" s="119"/>
    </row>
    <row r="3314" spans="5:6" x14ac:dyDescent="0.25">
      <c r="E3314" s="119"/>
      <c r="F3314" s="119"/>
    </row>
    <row r="3315" spans="5:6" x14ac:dyDescent="0.25">
      <c r="E3315" s="119"/>
      <c r="F3315" s="119"/>
    </row>
    <row r="3316" spans="5:6" x14ac:dyDescent="0.25">
      <c r="E3316" s="119"/>
      <c r="F3316" s="119"/>
    </row>
    <row r="3317" spans="5:6" x14ac:dyDescent="0.25">
      <c r="E3317" s="119"/>
      <c r="F3317" s="119"/>
    </row>
    <row r="3318" spans="5:6" x14ac:dyDescent="0.25">
      <c r="E3318" s="119"/>
      <c r="F3318" s="119"/>
    </row>
    <row r="3319" spans="5:6" x14ac:dyDescent="0.25">
      <c r="E3319" s="119"/>
      <c r="F3319" s="119"/>
    </row>
    <row r="3320" spans="5:6" x14ac:dyDescent="0.25">
      <c r="E3320" s="119"/>
      <c r="F3320" s="119"/>
    </row>
    <row r="3321" spans="5:6" x14ac:dyDescent="0.25">
      <c r="E3321" s="119"/>
      <c r="F3321" s="119"/>
    </row>
    <row r="3322" spans="5:6" x14ac:dyDescent="0.25">
      <c r="E3322" s="119"/>
      <c r="F3322" s="119"/>
    </row>
    <row r="3323" spans="5:6" x14ac:dyDescent="0.25">
      <c r="E3323" s="119"/>
      <c r="F3323" s="119"/>
    </row>
    <row r="3324" spans="5:6" x14ac:dyDescent="0.25">
      <c r="E3324" s="119"/>
      <c r="F3324" s="119"/>
    </row>
    <row r="3325" spans="5:6" x14ac:dyDescent="0.25">
      <c r="E3325" s="119"/>
      <c r="F3325" s="119"/>
    </row>
    <row r="3326" spans="5:6" x14ac:dyDescent="0.25">
      <c r="E3326" s="119"/>
      <c r="F3326" s="119"/>
    </row>
    <row r="3327" spans="5:6" x14ac:dyDescent="0.25">
      <c r="E3327" s="119"/>
      <c r="F3327" s="119"/>
    </row>
    <row r="3328" spans="5:6" x14ac:dyDescent="0.25">
      <c r="E3328" s="119"/>
      <c r="F3328" s="119"/>
    </row>
    <row r="3329" spans="5:6" x14ac:dyDescent="0.25">
      <c r="E3329" s="119"/>
      <c r="F3329" s="119"/>
    </row>
    <row r="3330" spans="5:6" x14ac:dyDescent="0.25">
      <c r="E3330" s="119"/>
      <c r="F3330" s="119"/>
    </row>
    <row r="3331" spans="5:6" x14ac:dyDescent="0.25">
      <c r="E3331" s="119"/>
      <c r="F3331" s="119"/>
    </row>
    <row r="3332" spans="5:6" x14ac:dyDescent="0.25">
      <c r="E3332" s="119"/>
      <c r="F3332" s="119"/>
    </row>
    <row r="3333" spans="5:6" x14ac:dyDescent="0.25">
      <c r="E3333" s="119"/>
      <c r="F3333" s="119"/>
    </row>
    <row r="3334" spans="5:6" x14ac:dyDescent="0.25">
      <c r="E3334" s="119"/>
      <c r="F3334" s="119"/>
    </row>
    <row r="3335" spans="5:6" x14ac:dyDescent="0.25">
      <c r="E3335" s="119"/>
      <c r="F3335" s="119"/>
    </row>
    <row r="3336" spans="5:6" x14ac:dyDescent="0.25">
      <c r="E3336" s="119"/>
      <c r="F3336" s="119"/>
    </row>
    <row r="3337" spans="5:6" x14ac:dyDescent="0.25">
      <c r="E3337" s="119"/>
      <c r="F3337" s="119"/>
    </row>
    <row r="3338" spans="5:6" x14ac:dyDescent="0.25">
      <c r="E3338" s="119"/>
      <c r="F3338" s="119"/>
    </row>
    <row r="3339" spans="5:6" x14ac:dyDescent="0.25">
      <c r="E3339" s="119"/>
      <c r="F3339" s="119"/>
    </row>
    <row r="3340" spans="5:6" x14ac:dyDescent="0.25">
      <c r="E3340" s="119"/>
      <c r="F3340" s="119"/>
    </row>
    <row r="3341" spans="5:6" x14ac:dyDescent="0.25">
      <c r="E3341" s="119"/>
      <c r="F3341" s="119"/>
    </row>
    <row r="3342" spans="5:6" x14ac:dyDescent="0.25">
      <c r="E3342" s="119"/>
      <c r="F3342" s="119"/>
    </row>
    <row r="3343" spans="5:6" x14ac:dyDescent="0.25">
      <c r="E3343" s="119"/>
      <c r="F3343" s="119"/>
    </row>
    <row r="3344" spans="5:6" x14ac:dyDescent="0.25">
      <c r="E3344" s="119"/>
      <c r="F3344" s="119"/>
    </row>
    <row r="3345" spans="5:6" x14ac:dyDescent="0.25">
      <c r="E3345" s="119"/>
      <c r="F3345" s="119"/>
    </row>
    <row r="3346" spans="5:6" x14ac:dyDescent="0.25">
      <c r="E3346" s="119"/>
      <c r="F3346" s="119"/>
    </row>
    <row r="3347" spans="5:6" x14ac:dyDescent="0.25">
      <c r="E3347" s="119"/>
      <c r="F3347" s="119"/>
    </row>
    <row r="3348" spans="5:6" x14ac:dyDescent="0.25">
      <c r="E3348" s="119"/>
      <c r="F3348" s="119"/>
    </row>
    <row r="3349" spans="5:6" x14ac:dyDescent="0.25">
      <c r="E3349" s="119"/>
      <c r="F3349" s="119"/>
    </row>
    <row r="3350" spans="5:6" x14ac:dyDescent="0.25">
      <c r="E3350" s="119"/>
      <c r="F3350" s="119"/>
    </row>
    <row r="3351" spans="5:6" x14ac:dyDescent="0.25">
      <c r="E3351" s="119"/>
      <c r="F3351" s="119"/>
    </row>
    <row r="3352" spans="5:6" x14ac:dyDescent="0.25">
      <c r="E3352" s="119"/>
      <c r="F3352" s="119"/>
    </row>
    <row r="3353" spans="5:6" x14ac:dyDescent="0.25">
      <c r="E3353" s="119"/>
      <c r="F3353" s="119"/>
    </row>
    <row r="3354" spans="5:6" x14ac:dyDescent="0.25">
      <c r="E3354" s="119"/>
      <c r="F3354" s="119"/>
    </row>
    <row r="3355" spans="5:6" x14ac:dyDescent="0.25">
      <c r="E3355" s="119"/>
      <c r="F3355" s="119"/>
    </row>
    <row r="3356" spans="5:6" x14ac:dyDescent="0.25">
      <c r="E3356" s="119"/>
      <c r="F3356" s="119"/>
    </row>
    <row r="3357" spans="5:6" x14ac:dyDescent="0.25">
      <c r="E3357" s="119"/>
      <c r="F3357" s="119"/>
    </row>
    <row r="3358" spans="5:6" x14ac:dyDescent="0.25">
      <c r="E3358" s="119"/>
      <c r="F3358" s="119"/>
    </row>
    <row r="3359" spans="5:6" x14ac:dyDescent="0.25">
      <c r="E3359" s="119"/>
      <c r="F3359" s="119"/>
    </row>
    <row r="3360" spans="5:6" x14ac:dyDescent="0.25">
      <c r="E3360" s="119"/>
      <c r="F3360" s="119"/>
    </row>
    <row r="3361" spans="5:6" x14ac:dyDescent="0.25">
      <c r="E3361" s="119"/>
      <c r="F3361" s="119"/>
    </row>
    <row r="3362" spans="5:6" x14ac:dyDescent="0.25">
      <c r="E3362" s="119"/>
      <c r="F3362" s="119"/>
    </row>
    <row r="3363" spans="5:6" x14ac:dyDescent="0.25">
      <c r="E3363" s="119"/>
      <c r="F3363" s="119"/>
    </row>
    <row r="3364" spans="5:6" x14ac:dyDescent="0.25">
      <c r="E3364" s="119"/>
      <c r="F3364" s="119"/>
    </row>
    <row r="3365" spans="5:6" x14ac:dyDescent="0.25">
      <c r="E3365" s="119"/>
      <c r="F3365" s="119"/>
    </row>
    <row r="3366" spans="5:6" x14ac:dyDescent="0.25">
      <c r="E3366" s="119"/>
      <c r="F3366" s="119"/>
    </row>
    <row r="3367" spans="5:6" x14ac:dyDescent="0.25">
      <c r="E3367" s="119"/>
      <c r="F3367" s="119"/>
    </row>
    <row r="3368" spans="5:6" x14ac:dyDescent="0.25">
      <c r="E3368" s="119"/>
      <c r="F3368" s="119"/>
    </row>
    <row r="3369" spans="5:6" x14ac:dyDescent="0.25">
      <c r="E3369" s="119"/>
      <c r="F3369" s="119"/>
    </row>
    <row r="3370" spans="5:6" x14ac:dyDescent="0.25">
      <c r="E3370" s="119"/>
      <c r="F3370" s="119"/>
    </row>
    <row r="3371" spans="5:6" x14ac:dyDescent="0.25">
      <c r="E3371" s="119"/>
      <c r="F3371" s="119"/>
    </row>
    <row r="3372" spans="5:6" x14ac:dyDescent="0.25">
      <c r="E3372" s="119"/>
      <c r="F3372" s="119"/>
    </row>
    <row r="3373" spans="5:6" x14ac:dyDescent="0.25">
      <c r="E3373" s="119"/>
      <c r="F3373" s="119"/>
    </row>
    <row r="3374" spans="5:6" x14ac:dyDescent="0.25">
      <c r="E3374" s="119"/>
      <c r="F3374" s="119"/>
    </row>
    <row r="3375" spans="5:6" x14ac:dyDescent="0.25">
      <c r="E3375" s="119"/>
      <c r="F3375" s="119"/>
    </row>
    <row r="3376" spans="5:6" x14ac:dyDescent="0.25">
      <c r="E3376" s="119"/>
      <c r="F3376" s="119"/>
    </row>
    <row r="3377" spans="5:6" x14ac:dyDescent="0.25">
      <c r="E3377" s="119"/>
      <c r="F3377" s="119"/>
    </row>
    <row r="3378" spans="5:6" x14ac:dyDescent="0.25">
      <c r="E3378" s="119"/>
      <c r="F3378" s="119"/>
    </row>
    <row r="3379" spans="5:6" x14ac:dyDescent="0.25">
      <c r="E3379" s="119"/>
      <c r="F3379" s="119"/>
    </row>
    <row r="3380" spans="5:6" x14ac:dyDescent="0.25">
      <c r="E3380" s="119"/>
      <c r="F3380" s="119"/>
    </row>
    <row r="3381" spans="5:6" x14ac:dyDescent="0.25">
      <c r="E3381" s="119"/>
      <c r="F3381" s="119"/>
    </row>
    <row r="3382" spans="5:6" x14ac:dyDescent="0.25">
      <c r="E3382" s="119"/>
      <c r="F3382" s="119"/>
    </row>
    <row r="3383" spans="5:6" x14ac:dyDescent="0.25">
      <c r="E3383" s="119"/>
      <c r="F3383" s="119"/>
    </row>
    <row r="3384" spans="5:6" x14ac:dyDescent="0.25">
      <c r="E3384" s="119"/>
      <c r="F3384" s="119"/>
    </row>
    <row r="3385" spans="5:6" x14ac:dyDescent="0.25">
      <c r="E3385" s="119"/>
      <c r="F3385" s="119"/>
    </row>
    <row r="3386" spans="5:6" x14ac:dyDescent="0.25">
      <c r="E3386" s="119"/>
      <c r="F3386" s="119"/>
    </row>
    <row r="3387" spans="5:6" x14ac:dyDescent="0.25">
      <c r="E3387" s="119"/>
      <c r="F3387" s="119"/>
    </row>
    <row r="3388" spans="5:6" x14ac:dyDescent="0.25">
      <c r="E3388" s="119"/>
      <c r="F3388" s="119"/>
    </row>
    <row r="3389" spans="5:6" x14ac:dyDescent="0.25">
      <c r="E3389" s="119"/>
      <c r="F3389" s="119"/>
    </row>
    <row r="3390" spans="5:6" x14ac:dyDescent="0.25">
      <c r="E3390" s="119"/>
      <c r="F3390" s="119"/>
    </row>
    <row r="3391" spans="5:6" x14ac:dyDescent="0.25">
      <c r="E3391" s="119"/>
      <c r="F3391" s="119"/>
    </row>
    <row r="3392" spans="5:6" x14ac:dyDescent="0.25">
      <c r="E3392" s="119"/>
      <c r="F3392" s="119"/>
    </row>
    <row r="3393" spans="5:6" x14ac:dyDescent="0.25">
      <c r="E3393" s="119"/>
      <c r="F3393" s="119"/>
    </row>
    <row r="3394" spans="5:6" x14ac:dyDescent="0.25">
      <c r="E3394" s="119"/>
      <c r="F3394" s="119"/>
    </row>
    <row r="3395" spans="5:6" x14ac:dyDescent="0.25">
      <c r="E3395" s="119"/>
      <c r="F3395" s="119"/>
    </row>
    <row r="3396" spans="5:6" x14ac:dyDescent="0.25">
      <c r="E3396" s="119"/>
      <c r="F3396" s="119"/>
    </row>
    <row r="3397" spans="5:6" x14ac:dyDescent="0.25">
      <c r="E3397" s="119"/>
      <c r="F3397" s="119"/>
    </row>
    <row r="3398" spans="5:6" x14ac:dyDescent="0.25">
      <c r="E3398" s="119"/>
      <c r="F3398" s="119"/>
    </row>
    <row r="3399" spans="5:6" x14ac:dyDescent="0.25">
      <c r="E3399" s="119"/>
      <c r="F3399" s="119"/>
    </row>
    <row r="3400" spans="5:6" x14ac:dyDescent="0.25">
      <c r="E3400" s="119"/>
      <c r="F3400" s="119"/>
    </row>
    <row r="3401" spans="5:6" x14ac:dyDescent="0.25">
      <c r="E3401" s="119"/>
      <c r="F3401" s="119"/>
    </row>
    <row r="3402" spans="5:6" x14ac:dyDescent="0.25">
      <c r="E3402" s="119"/>
      <c r="F3402" s="119"/>
    </row>
    <row r="3403" spans="5:6" x14ac:dyDescent="0.25">
      <c r="E3403" s="119"/>
      <c r="F3403" s="119"/>
    </row>
    <row r="3404" spans="5:6" x14ac:dyDescent="0.25">
      <c r="E3404" s="119"/>
      <c r="F3404" s="119"/>
    </row>
    <row r="3405" spans="5:6" x14ac:dyDescent="0.25">
      <c r="E3405" s="119"/>
      <c r="F3405" s="119"/>
    </row>
    <row r="3406" spans="5:6" x14ac:dyDescent="0.25">
      <c r="E3406" s="119"/>
      <c r="F3406" s="119"/>
    </row>
    <row r="3407" spans="5:6" x14ac:dyDescent="0.25">
      <c r="E3407" s="119"/>
      <c r="F3407" s="119"/>
    </row>
    <row r="3408" spans="5:6" x14ac:dyDescent="0.25">
      <c r="E3408" s="119"/>
      <c r="F3408" s="119"/>
    </row>
    <row r="3409" spans="5:6" x14ac:dyDescent="0.25">
      <c r="E3409" s="119"/>
      <c r="F3409" s="119"/>
    </row>
    <row r="3410" spans="5:6" x14ac:dyDescent="0.25">
      <c r="E3410" s="119"/>
      <c r="F3410" s="119"/>
    </row>
    <row r="3411" spans="5:6" x14ac:dyDescent="0.25">
      <c r="E3411" s="119"/>
      <c r="F3411" s="119"/>
    </row>
    <row r="3412" spans="5:6" x14ac:dyDescent="0.25">
      <c r="E3412" s="119"/>
      <c r="F3412" s="119"/>
    </row>
    <row r="3413" spans="5:6" x14ac:dyDescent="0.25">
      <c r="E3413" s="119"/>
      <c r="F3413" s="119"/>
    </row>
    <row r="3414" spans="5:6" x14ac:dyDescent="0.25">
      <c r="E3414" s="119"/>
      <c r="F3414" s="119"/>
    </row>
    <row r="3415" spans="5:6" x14ac:dyDescent="0.25">
      <c r="E3415" s="119"/>
      <c r="F3415" s="119"/>
    </row>
    <row r="3416" spans="5:6" x14ac:dyDescent="0.25">
      <c r="E3416" s="119"/>
      <c r="F3416" s="119"/>
    </row>
    <row r="3417" spans="5:6" x14ac:dyDescent="0.25">
      <c r="E3417" s="119"/>
      <c r="F3417" s="119"/>
    </row>
    <row r="3418" spans="5:6" x14ac:dyDescent="0.25">
      <c r="E3418" s="119"/>
      <c r="F3418" s="119"/>
    </row>
    <row r="3419" spans="5:6" x14ac:dyDescent="0.25">
      <c r="E3419" s="119"/>
      <c r="F3419" s="119"/>
    </row>
    <row r="3420" spans="5:6" x14ac:dyDescent="0.25">
      <c r="E3420" s="119"/>
      <c r="F3420" s="119"/>
    </row>
    <row r="3421" spans="5:6" x14ac:dyDescent="0.25">
      <c r="E3421" s="119"/>
      <c r="F3421" s="119"/>
    </row>
    <row r="3422" spans="5:6" x14ac:dyDescent="0.25">
      <c r="E3422" s="119"/>
      <c r="F3422" s="119"/>
    </row>
    <row r="3423" spans="5:6" x14ac:dyDescent="0.25">
      <c r="E3423" s="119"/>
      <c r="F3423" s="119"/>
    </row>
    <row r="3424" spans="5:6" x14ac:dyDescent="0.25">
      <c r="E3424" s="119"/>
      <c r="F3424" s="119"/>
    </row>
    <row r="3425" spans="5:6" x14ac:dyDescent="0.25">
      <c r="E3425" s="119"/>
      <c r="F3425" s="119"/>
    </row>
    <row r="3426" spans="5:6" x14ac:dyDescent="0.25">
      <c r="E3426" s="119"/>
      <c r="F3426" s="119"/>
    </row>
    <row r="3427" spans="5:6" x14ac:dyDescent="0.25">
      <c r="E3427" s="119"/>
      <c r="F3427" s="119"/>
    </row>
    <row r="3428" spans="5:6" x14ac:dyDescent="0.25">
      <c r="E3428" s="119"/>
      <c r="F3428" s="119"/>
    </row>
    <row r="3429" spans="5:6" x14ac:dyDescent="0.25">
      <c r="E3429" s="119"/>
      <c r="F3429" s="119"/>
    </row>
    <row r="3430" spans="5:6" x14ac:dyDescent="0.25">
      <c r="E3430" s="119"/>
      <c r="F3430" s="119"/>
    </row>
    <row r="3431" spans="5:6" x14ac:dyDescent="0.25">
      <c r="E3431" s="119"/>
      <c r="F3431" s="119"/>
    </row>
    <row r="3432" spans="5:6" x14ac:dyDescent="0.25">
      <c r="E3432" s="119"/>
      <c r="F3432" s="119"/>
    </row>
    <row r="3433" spans="5:6" x14ac:dyDescent="0.25">
      <c r="E3433" s="119"/>
      <c r="F3433" s="119"/>
    </row>
    <row r="3434" spans="5:6" x14ac:dyDescent="0.25">
      <c r="E3434" s="119"/>
      <c r="F3434" s="119"/>
    </row>
    <row r="3435" spans="5:6" x14ac:dyDescent="0.25">
      <c r="E3435" s="119"/>
      <c r="F3435" s="119"/>
    </row>
    <row r="3436" spans="5:6" x14ac:dyDescent="0.25">
      <c r="E3436" s="119"/>
      <c r="F3436" s="119"/>
    </row>
    <row r="3437" spans="5:6" x14ac:dyDescent="0.25">
      <c r="E3437" s="119"/>
      <c r="F3437" s="119"/>
    </row>
    <row r="3438" spans="5:6" x14ac:dyDescent="0.25">
      <c r="E3438" s="119"/>
      <c r="F3438" s="119"/>
    </row>
    <row r="3439" spans="5:6" x14ac:dyDescent="0.25">
      <c r="E3439" s="119"/>
      <c r="F3439" s="119"/>
    </row>
    <row r="3440" spans="5:6" x14ac:dyDescent="0.25">
      <c r="E3440" s="119"/>
      <c r="F3440" s="119"/>
    </row>
    <row r="3441" spans="5:6" x14ac:dyDescent="0.25">
      <c r="E3441" s="119"/>
      <c r="F3441" s="119"/>
    </row>
    <row r="3442" spans="5:6" x14ac:dyDescent="0.25">
      <c r="E3442" s="119"/>
      <c r="F3442" s="119"/>
    </row>
    <row r="3443" spans="5:6" x14ac:dyDescent="0.25">
      <c r="E3443" s="119"/>
      <c r="F3443" s="119"/>
    </row>
    <row r="3444" spans="5:6" x14ac:dyDescent="0.25">
      <c r="E3444" s="119"/>
      <c r="F3444" s="119"/>
    </row>
    <row r="3445" spans="5:6" x14ac:dyDescent="0.25">
      <c r="E3445" s="119"/>
      <c r="F3445" s="119"/>
    </row>
    <row r="3446" spans="5:6" x14ac:dyDescent="0.25">
      <c r="E3446" s="119"/>
      <c r="F3446" s="119"/>
    </row>
    <row r="3447" spans="5:6" x14ac:dyDescent="0.25">
      <c r="E3447" s="119"/>
      <c r="F3447" s="119"/>
    </row>
    <row r="3448" spans="5:6" x14ac:dyDescent="0.25">
      <c r="E3448" s="119"/>
      <c r="F3448" s="119"/>
    </row>
    <row r="3449" spans="5:6" x14ac:dyDescent="0.25">
      <c r="E3449" s="119"/>
      <c r="F3449" s="119"/>
    </row>
    <row r="3450" spans="5:6" x14ac:dyDescent="0.25">
      <c r="E3450" s="119"/>
      <c r="F3450" s="119"/>
    </row>
    <row r="3451" spans="5:6" x14ac:dyDescent="0.25">
      <c r="E3451" s="119"/>
      <c r="F3451" s="119"/>
    </row>
    <row r="3452" spans="5:6" x14ac:dyDescent="0.25">
      <c r="E3452" s="119"/>
      <c r="F3452" s="119"/>
    </row>
    <row r="3453" spans="5:6" x14ac:dyDescent="0.25">
      <c r="E3453" s="119"/>
      <c r="F3453" s="119"/>
    </row>
    <row r="3454" spans="5:6" x14ac:dyDescent="0.25">
      <c r="E3454" s="119"/>
      <c r="F3454" s="119"/>
    </row>
    <row r="3455" spans="5:6" x14ac:dyDescent="0.25">
      <c r="E3455" s="119"/>
      <c r="F3455" s="119"/>
    </row>
    <row r="3456" spans="5:6" x14ac:dyDescent="0.25">
      <c r="E3456" s="119"/>
      <c r="F3456" s="119"/>
    </row>
    <row r="3457" spans="5:6" x14ac:dyDescent="0.25">
      <c r="E3457" s="119"/>
      <c r="F3457" s="119"/>
    </row>
    <row r="3458" spans="5:6" x14ac:dyDescent="0.25">
      <c r="E3458" s="119"/>
      <c r="F3458" s="119"/>
    </row>
    <row r="3459" spans="5:6" x14ac:dyDescent="0.25">
      <c r="E3459" s="119"/>
      <c r="F3459" s="119"/>
    </row>
    <row r="3460" spans="5:6" x14ac:dyDescent="0.25">
      <c r="E3460" s="119"/>
      <c r="F3460" s="119"/>
    </row>
    <row r="3461" spans="5:6" x14ac:dyDescent="0.25">
      <c r="E3461" s="119"/>
      <c r="F3461" s="119"/>
    </row>
    <row r="3462" spans="5:6" x14ac:dyDescent="0.25">
      <c r="E3462" s="119"/>
      <c r="F3462" s="119"/>
    </row>
    <row r="3463" spans="5:6" x14ac:dyDescent="0.25">
      <c r="E3463" s="119"/>
      <c r="F3463" s="119"/>
    </row>
    <row r="3464" spans="5:6" x14ac:dyDescent="0.25">
      <c r="E3464" s="119"/>
      <c r="F3464" s="119"/>
    </row>
    <row r="3465" spans="5:6" x14ac:dyDescent="0.25">
      <c r="E3465" s="119"/>
      <c r="F3465" s="119"/>
    </row>
    <row r="3466" spans="5:6" x14ac:dyDescent="0.25">
      <c r="E3466" s="119"/>
      <c r="F3466" s="119"/>
    </row>
    <row r="3467" spans="5:6" x14ac:dyDescent="0.25">
      <c r="E3467" s="119"/>
      <c r="F3467" s="119"/>
    </row>
    <row r="3468" spans="5:6" x14ac:dyDescent="0.25">
      <c r="E3468" s="119"/>
      <c r="F3468" s="119"/>
    </row>
    <row r="3469" spans="5:6" x14ac:dyDescent="0.25">
      <c r="E3469" s="119"/>
      <c r="F3469" s="119"/>
    </row>
    <row r="3470" spans="5:6" x14ac:dyDescent="0.25">
      <c r="E3470" s="119"/>
      <c r="F3470" s="119"/>
    </row>
    <row r="3471" spans="5:6" x14ac:dyDescent="0.25">
      <c r="E3471" s="119"/>
      <c r="F3471" s="119"/>
    </row>
    <row r="3472" spans="5:6" x14ac:dyDescent="0.25">
      <c r="E3472" s="119"/>
      <c r="F3472" s="119"/>
    </row>
    <row r="3473" spans="5:6" x14ac:dyDescent="0.25">
      <c r="E3473" s="119"/>
      <c r="F3473" s="119"/>
    </row>
    <row r="3474" spans="5:6" x14ac:dyDescent="0.25">
      <c r="E3474" s="119"/>
      <c r="F3474" s="119"/>
    </row>
    <row r="3475" spans="5:6" x14ac:dyDescent="0.25">
      <c r="E3475" s="119"/>
      <c r="F3475" s="119"/>
    </row>
    <row r="3476" spans="5:6" x14ac:dyDescent="0.25">
      <c r="E3476" s="119"/>
      <c r="F3476" s="119"/>
    </row>
    <row r="3477" spans="5:6" x14ac:dyDescent="0.25">
      <c r="E3477" s="119"/>
      <c r="F3477" s="119"/>
    </row>
    <row r="3478" spans="5:6" x14ac:dyDescent="0.25">
      <c r="E3478" s="119"/>
      <c r="F3478" s="119"/>
    </row>
    <row r="3479" spans="5:6" x14ac:dyDescent="0.25">
      <c r="E3479" s="119"/>
      <c r="F3479" s="119"/>
    </row>
    <row r="3480" spans="5:6" x14ac:dyDescent="0.25">
      <c r="E3480" s="119"/>
      <c r="F3480" s="119"/>
    </row>
    <row r="3481" spans="5:6" x14ac:dyDescent="0.25">
      <c r="E3481" s="119"/>
      <c r="F3481" s="119"/>
    </row>
    <row r="3482" spans="5:6" x14ac:dyDescent="0.25">
      <c r="E3482" s="119"/>
      <c r="F3482" s="119"/>
    </row>
    <row r="3483" spans="5:6" x14ac:dyDescent="0.25">
      <c r="E3483" s="119"/>
      <c r="F3483" s="119"/>
    </row>
    <row r="3484" spans="5:6" x14ac:dyDescent="0.25">
      <c r="E3484" s="119"/>
      <c r="F3484" s="119"/>
    </row>
    <row r="3485" spans="5:6" x14ac:dyDescent="0.25">
      <c r="E3485" s="119"/>
      <c r="F3485" s="119"/>
    </row>
    <row r="3486" spans="5:6" x14ac:dyDescent="0.25">
      <c r="E3486" s="119"/>
      <c r="F3486" s="119"/>
    </row>
    <row r="3487" spans="5:6" x14ac:dyDescent="0.25">
      <c r="E3487" s="119"/>
      <c r="F3487" s="119"/>
    </row>
    <row r="3488" spans="5:6" x14ac:dyDescent="0.25">
      <c r="E3488" s="119"/>
      <c r="F3488" s="119"/>
    </row>
    <row r="3489" spans="5:6" x14ac:dyDescent="0.25">
      <c r="E3489" s="119"/>
      <c r="F3489" s="119"/>
    </row>
    <row r="3490" spans="5:6" x14ac:dyDescent="0.25">
      <c r="E3490" s="119"/>
      <c r="F3490" s="119"/>
    </row>
    <row r="3491" spans="5:6" x14ac:dyDescent="0.25">
      <c r="E3491" s="119"/>
      <c r="F3491" s="119"/>
    </row>
    <row r="3492" spans="5:6" x14ac:dyDescent="0.25">
      <c r="E3492" s="119"/>
      <c r="F3492" s="119"/>
    </row>
    <row r="3493" spans="5:6" x14ac:dyDescent="0.25">
      <c r="E3493" s="119"/>
      <c r="F3493" s="119"/>
    </row>
    <row r="3494" spans="5:6" x14ac:dyDescent="0.25">
      <c r="E3494" s="119"/>
      <c r="F3494" s="119"/>
    </row>
    <row r="3495" spans="5:6" x14ac:dyDescent="0.25">
      <c r="E3495" s="119"/>
      <c r="F3495" s="119"/>
    </row>
    <row r="3496" spans="5:6" x14ac:dyDescent="0.25">
      <c r="E3496" s="119"/>
      <c r="F3496" s="119"/>
    </row>
    <row r="3497" spans="5:6" x14ac:dyDescent="0.25">
      <c r="E3497" s="119"/>
      <c r="F3497" s="119"/>
    </row>
    <row r="3498" spans="5:6" x14ac:dyDescent="0.25">
      <c r="E3498" s="119"/>
      <c r="F3498" s="119"/>
    </row>
    <row r="3499" spans="5:6" x14ac:dyDescent="0.25">
      <c r="E3499" s="119"/>
      <c r="F3499" s="119"/>
    </row>
    <row r="3500" spans="5:6" x14ac:dyDescent="0.25">
      <c r="E3500" s="119"/>
      <c r="F3500" s="119"/>
    </row>
  </sheetData>
  <sheetProtection password="D76E" sheet="1" objects="1" scenarios="1" autoFilter="0"/>
  <autoFilter ref="A2:J2"/>
  <dataConsolidate/>
  <mergeCells count="1">
    <mergeCell ref="H1:I1"/>
  </mergeCells>
  <phoneticPr fontId="23" type="noConversion"/>
  <conditionalFormatting sqref="H3:H201">
    <cfRule type="expression" dxfId="34" priority="4" stopIfTrue="1">
      <formula>C3="Staff Costs"</formula>
    </cfRule>
    <cfRule type="expression" dxfId="33" priority="5" stopIfTrue="1">
      <formula>C3="Travel and Accommodation"</formula>
    </cfRule>
  </conditionalFormatting>
  <conditionalFormatting sqref="J3:J201">
    <cfRule type="expression" dxfId="32" priority="3" stopIfTrue="1">
      <formula>AND(C3="",NOT(I3=""))</formula>
    </cfRule>
  </conditionalFormatting>
  <conditionalFormatting sqref="J3:J201">
    <cfRule type="expression" dxfId="31" priority="2" stopIfTrue="1">
      <formula>AND(B3="",NOT(I3=""))</formula>
    </cfRule>
  </conditionalFormatting>
  <conditionalFormatting sqref="E1:G1">
    <cfRule type="cellIs" dxfId="30" priority="1" stopIfTrue="1" operator="equal">
      <formula>0</formula>
    </cfRule>
  </conditionalFormatting>
  <dataValidations count="6"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errorTitle="Change Budget line orType" sqref="D3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  <dataValidation type="list" allowBlank="1" showInputMessage="1" showErrorMessage="1" sqref="D4:D201">
      <formula1>IF(C4="Staff Costs", Staff_Costs, IF(C4="Office and Administration",Office_Administration,IF(C4="Travel and Accommodation",Travel_Accommodation,IF(C4="External Expertise and Services",Expertise_Services,IF(C4="Equipment",Equipment, Infrastructure)))))</formula1>
    </dataValidation>
    <dataValidation type="list" allowBlank="1" showInputMessage="1" showErrorMessage="1" sqref="B3:B201">
      <formula1>IF(A3="WP1", P2WP1, IF(A3="WP2",P2WP2,IF(A3="WP3",P2WP3,IF(A3="WP4",P2WP4,IF(A3="WP5",P2WP5,IF(A3="WP6",P2WP6,0))))))</formula1>
    </dataValidation>
    <dataValidation type="textLength" operator="lessThan" allowBlank="1" showInputMessage="1" showErrorMessage="1" errorTitle="Character Limit Exceeded!" error="Please reduce the description to 1000 Characters" sqref="E3:F201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>
    <tabColor theme="9" tint="0.79998168889431442"/>
    <pageSetUpPr fitToPage="1"/>
  </sheetPr>
  <dimension ref="A1:L3000"/>
  <sheetViews>
    <sheetView view="pageBreakPreview" zoomScale="80" zoomScaleNormal="55" zoomScaleSheetLayoutView="80" workbookViewId="0">
      <selection activeCell="F2" sqref="F2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1.5703125" style="1" hidden="1" customWidth="1"/>
    <col min="12" max="12" width="0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page'!C25</f>
        <v>0</v>
      </c>
      <c r="F1" s="95"/>
      <c r="G1" s="95">
        <f>'Cover page'!G25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122" t="s">
        <v>375</v>
      </c>
      <c r="F2" s="122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2"/>
      <c r="E3" s="103"/>
      <c r="F3" s="103"/>
      <c r="G3" s="104"/>
      <c r="H3" s="50"/>
      <c r="I3" s="105"/>
      <c r="J3" s="106">
        <f t="shared" ref="J3:J66" si="0">IF(B3="",0,IF(C3="",0,IF(C3="Staff Costs", G3*H3*I3,IF(C3="Travel and Accommodation",G3*H3*I3,G3*I3))))</f>
        <v>0</v>
      </c>
      <c r="K3" s="1" t="str">
        <f>CONCATENATE(B3,"-",C3)</f>
        <v>-</v>
      </c>
      <c r="L3" s="1" t="str">
        <f>CONCATENATE(A3,"-",D3)</f>
        <v>-</v>
      </c>
    </row>
    <row r="4" spans="1:12" ht="260.10000000000002" customHeight="1" x14ac:dyDescent="0.25">
      <c r="A4" s="107"/>
      <c r="B4" s="100"/>
      <c r="C4" s="108"/>
      <c r="D4" s="109"/>
      <c r="E4" s="103"/>
      <c r="F4" s="103"/>
      <c r="G4" s="110"/>
      <c r="H4" s="50"/>
      <c r="I4" s="111"/>
      <c r="J4" s="106">
        <f t="shared" si="0"/>
        <v>0</v>
      </c>
      <c r="K4" s="1" t="str">
        <f>CONCATENATE(B4,"-",C4)</f>
        <v>-</v>
      </c>
      <c r="L4" s="1" t="str">
        <f t="shared" ref="L4:L67" si="1">CONCATENATE(A4,"-",D4)</f>
        <v>-</v>
      </c>
    </row>
    <row r="5" spans="1:12" ht="260.10000000000002" customHeight="1" x14ac:dyDescent="0.25">
      <c r="A5" s="107"/>
      <c r="B5" s="100"/>
      <c r="C5" s="108"/>
      <c r="D5" s="109"/>
      <c r="E5" s="103"/>
      <c r="F5" s="103"/>
      <c r="G5" s="110"/>
      <c r="H5" s="50"/>
      <c r="I5" s="111"/>
      <c r="J5" s="106">
        <f t="shared" si="0"/>
        <v>0</v>
      </c>
      <c r="K5" s="1" t="str">
        <f t="shared" ref="K5:K68" si="2">CONCATENATE(B5,"-",C5)</f>
        <v>-</v>
      </c>
      <c r="L5" s="1" t="str">
        <f t="shared" si="1"/>
        <v>-</v>
      </c>
    </row>
    <row r="6" spans="1:12" ht="260.10000000000002" customHeight="1" x14ac:dyDescent="0.25">
      <c r="A6" s="107"/>
      <c r="B6" s="100"/>
      <c r="C6" s="108"/>
      <c r="D6" s="109"/>
      <c r="E6" s="103"/>
      <c r="F6" s="103"/>
      <c r="G6" s="110"/>
      <c r="H6" s="50"/>
      <c r="I6" s="111"/>
      <c r="J6" s="106">
        <f t="shared" si="0"/>
        <v>0</v>
      </c>
      <c r="K6" s="1" t="str">
        <f t="shared" si="2"/>
        <v>-</v>
      </c>
      <c r="L6" s="1" t="str">
        <f t="shared" si="1"/>
        <v>-</v>
      </c>
    </row>
    <row r="7" spans="1:12" ht="260.10000000000002" customHeight="1" x14ac:dyDescent="0.25">
      <c r="A7" s="107"/>
      <c r="B7" s="100"/>
      <c r="C7" s="108"/>
      <c r="D7" s="109"/>
      <c r="E7" s="103"/>
      <c r="F7" s="103"/>
      <c r="G7" s="110"/>
      <c r="H7" s="50"/>
      <c r="I7" s="111"/>
      <c r="J7" s="106">
        <f t="shared" si="0"/>
        <v>0</v>
      </c>
      <c r="K7" s="1" t="str">
        <f t="shared" si="2"/>
        <v>-</v>
      </c>
      <c r="L7" s="1" t="str">
        <f t="shared" si="1"/>
        <v>-</v>
      </c>
    </row>
    <row r="8" spans="1:12" ht="260.10000000000002" customHeight="1" x14ac:dyDescent="0.25">
      <c r="A8" s="107"/>
      <c r="B8" s="100"/>
      <c r="C8" s="108"/>
      <c r="D8" s="109"/>
      <c r="E8" s="103"/>
      <c r="F8" s="103"/>
      <c r="G8" s="110"/>
      <c r="H8" s="50"/>
      <c r="I8" s="111"/>
      <c r="J8" s="106">
        <f t="shared" si="0"/>
        <v>0</v>
      </c>
      <c r="K8" s="1" t="str">
        <f t="shared" si="2"/>
        <v>-</v>
      </c>
      <c r="L8" s="1" t="str">
        <f t="shared" si="1"/>
        <v>-</v>
      </c>
    </row>
    <row r="9" spans="1:12" ht="260.10000000000002" customHeight="1" x14ac:dyDescent="0.25">
      <c r="A9" s="107"/>
      <c r="B9" s="100"/>
      <c r="C9" s="108"/>
      <c r="D9" s="109"/>
      <c r="E9" s="103"/>
      <c r="F9" s="103"/>
      <c r="G9" s="110"/>
      <c r="H9" s="50"/>
      <c r="I9" s="111"/>
      <c r="J9" s="106">
        <f t="shared" si="0"/>
        <v>0</v>
      </c>
      <c r="K9" s="1" t="str">
        <f t="shared" si="2"/>
        <v>-</v>
      </c>
      <c r="L9" s="1" t="str">
        <f t="shared" si="1"/>
        <v>-</v>
      </c>
    </row>
    <row r="10" spans="1:12" ht="260.10000000000002" customHeight="1" x14ac:dyDescent="0.25">
      <c r="A10" s="107"/>
      <c r="B10" s="100"/>
      <c r="C10" s="108"/>
      <c r="D10" s="109"/>
      <c r="E10" s="103"/>
      <c r="F10" s="103"/>
      <c r="G10" s="110"/>
      <c r="H10" s="50"/>
      <c r="I10" s="111"/>
      <c r="J10" s="106">
        <f t="shared" si="0"/>
        <v>0</v>
      </c>
      <c r="K10" s="1" t="str">
        <f t="shared" si="2"/>
        <v>-</v>
      </c>
      <c r="L10" s="1" t="str">
        <f t="shared" si="1"/>
        <v>-</v>
      </c>
    </row>
    <row r="11" spans="1:12" ht="260.10000000000002" customHeight="1" x14ac:dyDescent="0.25">
      <c r="A11" s="107"/>
      <c r="B11" s="100"/>
      <c r="C11" s="108"/>
      <c r="D11" s="109"/>
      <c r="E11" s="103"/>
      <c r="F11" s="103"/>
      <c r="G11" s="110"/>
      <c r="H11" s="50"/>
      <c r="I11" s="111"/>
      <c r="J11" s="106">
        <f t="shared" si="0"/>
        <v>0</v>
      </c>
      <c r="K11" s="1" t="str">
        <f t="shared" si="2"/>
        <v>-</v>
      </c>
      <c r="L11" s="1" t="str">
        <f t="shared" si="1"/>
        <v>-</v>
      </c>
    </row>
    <row r="12" spans="1:12" ht="260.10000000000002" customHeight="1" x14ac:dyDescent="0.25">
      <c r="A12" s="107"/>
      <c r="B12" s="100"/>
      <c r="C12" s="108"/>
      <c r="D12" s="109"/>
      <c r="E12" s="103"/>
      <c r="F12" s="103"/>
      <c r="G12" s="110"/>
      <c r="H12" s="50"/>
      <c r="I12" s="111"/>
      <c r="J12" s="106">
        <f t="shared" si="0"/>
        <v>0</v>
      </c>
      <c r="K12" s="1" t="str">
        <f t="shared" si="2"/>
        <v>-</v>
      </c>
      <c r="L12" s="1" t="str">
        <f t="shared" si="1"/>
        <v>-</v>
      </c>
    </row>
    <row r="13" spans="1:12" ht="260.10000000000002" customHeight="1" x14ac:dyDescent="0.25">
      <c r="A13" s="107"/>
      <c r="B13" s="100"/>
      <c r="C13" s="108"/>
      <c r="D13" s="109"/>
      <c r="E13" s="103"/>
      <c r="F13" s="103"/>
      <c r="G13" s="110"/>
      <c r="H13" s="50"/>
      <c r="I13" s="111"/>
      <c r="J13" s="106">
        <f t="shared" si="0"/>
        <v>0</v>
      </c>
      <c r="K13" s="1" t="str">
        <f t="shared" si="2"/>
        <v>-</v>
      </c>
      <c r="L13" s="1" t="str">
        <f t="shared" si="1"/>
        <v>-</v>
      </c>
    </row>
    <row r="14" spans="1:12" ht="260.10000000000002" customHeight="1" x14ac:dyDescent="0.25">
      <c r="A14" s="107"/>
      <c r="B14" s="100"/>
      <c r="C14" s="108"/>
      <c r="D14" s="109"/>
      <c r="E14" s="103"/>
      <c r="F14" s="103"/>
      <c r="G14" s="110"/>
      <c r="H14" s="50"/>
      <c r="I14" s="111"/>
      <c r="J14" s="106">
        <f t="shared" si="0"/>
        <v>0</v>
      </c>
      <c r="K14" s="1" t="str">
        <f t="shared" si="2"/>
        <v>-</v>
      </c>
      <c r="L14" s="1" t="str">
        <f t="shared" si="1"/>
        <v>-</v>
      </c>
    </row>
    <row r="15" spans="1:12" ht="260.10000000000002" customHeight="1" x14ac:dyDescent="0.25">
      <c r="A15" s="107"/>
      <c r="B15" s="100"/>
      <c r="C15" s="108"/>
      <c r="D15" s="109"/>
      <c r="E15" s="103"/>
      <c r="F15" s="103"/>
      <c r="G15" s="110"/>
      <c r="H15" s="50"/>
      <c r="I15" s="111"/>
      <c r="J15" s="106">
        <f t="shared" si="0"/>
        <v>0</v>
      </c>
      <c r="K15" s="1" t="str">
        <f t="shared" si="2"/>
        <v>-</v>
      </c>
      <c r="L15" s="1" t="str">
        <f t="shared" si="1"/>
        <v>-</v>
      </c>
    </row>
    <row r="16" spans="1:12" ht="260.10000000000002" customHeight="1" x14ac:dyDescent="0.25">
      <c r="A16" s="107"/>
      <c r="B16" s="100"/>
      <c r="C16" s="108"/>
      <c r="D16" s="109"/>
      <c r="E16" s="103"/>
      <c r="F16" s="103"/>
      <c r="G16" s="110"/>
      <c r="H16" s="50"/>
      <c r="I16" s="111"/>
      <c r="J16" s="106">
        <f t="shared" si="0"/>
        <v>0</v>
      </c>
      <c r="K16" s="1" t="str">
        <f t="shared" si="2"/>
        <v>-</v>
      </c>
      <c r="L16" s="1" t="str">
        <f t="shared" si="1"/>
        <v>-</v>
      </c>
    </row>
    <row r="17" spans="1:12" ht="260.10000000000002" customHeight="1" x14ac:dyDescent="0.25">
      <c r="A17" s="107"/>
      <c r="B17" s="100"/>
      <c r="C17" s="108"/>
      <c r="D17" s="109"/>
      <c r="E17" s="103"/>
      <c r="F17" s="103"/>
      <c r="G17" s="110"/>
      <c r="H17" s="50"/>
      <c r="I17" s="111"/>
      <c r="J17" s="106">
        <f t="shared" si="0"/>
        <v>0</v>
      </c>
      <c r="K17" s="1" t="str">
        <f t="shared" si="2"/>
        <v>-</v>
      </c>
      <c r="L17" s="1" t="str">
        <f t="shared" si="1"/>
        <v>-</v>
      </c>
    </row>
    <row r="18" spans="1:12" ht="260.10000000000002" customHeight="1" x14ac:dyDescent="0.25">
      <c r="A18" s="112"/>
      <c r="B18" s="100"/>
      <c r="C18" s="113"/>
      <c r="D18" s="114"/>
      <c r="E18" s="103"/>
      <c r="F18" s="103"/>
      <c r="G18" s="115"/>
      <c r="H18" s="50"/>
      <c r="I18" s="116"/>
      <c r="J18" s="106">
        <f t="shared" si="0"/>
        <v>0</v>
      </c>
      <c r="K18" s="1" t="str">
        <f t="shared" si="2"/>
        <v>-</v>
      </c>
      <c r="L18" s="1" t="str">
        <f t="shared" si="1"/>
        <v>-</v>
      </c>
    </row>
    <row r="19" spans="1:12" ht="260.10000000000002" customHeight="1" x14ac:dyDescent="0.25">
      <c r="A19" s="107"/>
      <c r="B19" s="100"/>
      <c r="C19" s="108"/>
      <c r="D19" s="109"/>
      <c r="E19" s="103"/>
      <c r="F19" s="103"/>
      <c r="G19" s="110"/>
      <c r="H19" s="50"/>
      <c r="I19" s="111"/>
      <c r="J19" s="106">
        <f t="shared" si="0"/>
        <v>0</v>
      </c>
      <c r="K19" s="1" t="str">
        <f t="shared" si="2"/>
        <v>-</v>
      </c>
      <c r="L19" s="1" t="str">
        <f t="shared" si="1"/>
        <v>-</v>
      </c>
    </row>
    <row r="20" spans="1:12" ht="260.10000000000002" customHeight="1" x14ac:dyDescent="0.25">
      <c r="A20" s="107"/>
      <c r="B20" s="100"/>
      <c r="C20" s="108"/>
      <c r="D20" s="109"/>
      <c r="E20" s="103"/>
      <c r="F20" s="103"/>
      <c r="G20" s="110"/>
      <c r="H20" s="50"/>
      <c r="I20" s="111"/>
      <c r="J20" s="106">
        <f t="shared" si="0"/>
        <v>0</v>
      </c>
      <c r="K20" s="1" t="str">
        <f t="shared" si="2"/>
        <v>-</v>
      </c>
      <c r="L20" s="1" t="str">
        <f t="shared" si="1"/>
        <v>-</v>
      </c>
    </row>
    <row r="21" spans="1:12" ht="260.10000000000002" customHeight="1" x14ac:dyDescent="0.25">
      <c r="A21" s="107"/>
      <c r="B21" s="100"/>
      <c r="C21" s="108"/>
      <c r="D21" s="109"/>
      <c r="E21" s="103"/>
      <c r="F21" s="103"/>
      <c r="G21" s="110"/>
      <c r="H21" s="50"/>
      <c r="I21" s="111"/>
      <c r="J21" s="106">
        <f t="shared" si="0"/>
        <v>0</v>
      </c>
      <c r="K21" s="1" t="str">
        <f t="shared" si="2"/>
        <v>-</v>
      </c>
      <c r="L21" s="1" t="str">
        <f t="shared" si="1"/>
        <v>-</v>
      </c>
    </row>
    <row r="22" spans="1:12" ht="260.10000000000002" customHeight="1" x14ac:dyDescent="0.25">
      <c r="A22" s="107"/>
      <c r="B22" s="100"/>
      <c r="C22" s="108"/>
      <c r="D22" s="109"/>
      <c r="E22" s="103"/>
      <c r="F22" s="103"/>
      <c r="G22" s="110"/>
      <c r="H22" s="50"/>
      <c r="I22" s="111"/>
      <c r="J22" s="106">
        <f t="shared" si="0"/>
        <v>0</v>
      </c>
      <c r="K22" s="1" t="str">
        <f t="shared" si="2"/>
        <v>-</v>
      </c>
      <c r="L22" s="1" t="str">
        <f t="shared" si="1"/>
        <v>-</v>
      </c>
    </row>
    <row r="23" spans="1:12" ht="260.10000000000002" customHeight="1" x14ac:dyDescent="0.25">
      <c r="A23" s="107"/>
      <c r="B23" s="100"/>
      <c r="C23" s="108"/>
      <c r="D23" s="109"/>
      <c r="E23" s="103"/>
      <c r="F23" s="103"/>
      <c r="G23" s="110"/>
      <c r="H23" s="50"/>
      <c r="I23" s="111"/>
      <c r="J23" s="106">
        <f t="shared" si="0"/>
        <v>0</v>
      </c>
      <c r="K23" s="1" t="str">
        <f t="shared" si="2"/>
        <v>-</v>
      </c>
      <c r="L23" s="1" t="str">
        <f t="shared" si="1"/>
        <v>-</v>
      </c>
    </row>
    <row r="24" spans="1:12" ht="260.10000000000002" customHeight="1" x14ac:dyDescent="0.25">
      <c r="A24" s="107"/>
      <c r="B24" s="100"/>
      <c r="C24" s="108"/>
      <c r="D24" s="109"/>
      <c r="E24" s="103"/>
      <c r="F24" s="103"/>
      <c r="G24" s="110"/>
      <c r="H24" s="50"/>
      <c r="I24" s="111"/>
      <c r="J24" s="106">
        <f t="shared" si="0"/>
        <v>0</v>
      </c>
      <c r="K24" s="1" t="str">
        <f t="shared" si="2"/>
        <v>-</v>
      </c>
      <c r="L24" s="1" t="str">
        <f t="shared" si="1"/>
        <v>-</v>
      </c>
    </row>
    <row r="25" spans="1:12" ht="260.10000000000002" customHeight="1" x14ac:dyDescent="0.25">
      <c r="A25" s="107"/>
      <c r="B25" s="100"/>
      <c r="C25" s="108"/>
      <c r="D25" s="109"/>
      <c r="E25" s="103"/>
      <c r="F25" s="103"/>
      <c r="G25" s="110"/>
      <c r="H25" s="50"/>
      <c r="I25" s="111"/>
      <c r="J25" s="106">
        <f t="shared" si="0"/>
        <v>0</v>
      </c>
      <c r="K25" s="1" t="str">
        <f t="shared" si="2"/>
        <v>-</v>
      </c>
      <c r="L25" s="1" t="str">
        <f t="shared" si="1"/>
        <v>-</v>
      </c>
    </row>
    <row r="26" spans="1:12" ht="260.10000000000002" customHeight="1" x14ac:dyDescent="0.25">
      <c r="A26" s="107"/>
      <c r="B26" s="100"/>
      <c r="C26" s="108"/>
      <c r="D26" s="109"/>
      <c r="E26" s="103"/>
      <c r="F26" s="103"/>
      <c r="G26" s="110"/>
      <c r="H26" s="50"/>
      <c r="I26" s="111"/>
      <c r="J26" s="106">
        <f t="shared" si="0"/>
        <v>0</v>
      </c>
      <c r="K26" s="1" t="str">
        <f t="shared" si="2"/>
        <v>-</v>
      </c>
      <c r="L26" s="1" t="str">
        <f t="shared" si="1"/>
        <v>-</v>
      </c>
    </row>
    <row r="27" spans="1:12" ht="260.10000000000002" customHeight="1" x14ac:dyDescent="0.25">
      <c r="A27" s="107"/>
      <c r="B27" s="100"/>
      <c r="C27" s="108"/>
      <c r="D27" s="109"/>
      <c r="E27" s="103"/>
      <c r="F27" s="103"/>
      <c r="G27" s="110"/>
      <c r="H27" s="50"/>
      <c r="I27" s="111"/>
      <c r="J27" s="106">
        <f t="shared" si="0"/>
        <v>0</v>
      </c>
      <c r="K27" s="1" t="str">
        <f t="shared" si="2"/>
        <v>-</v>
      </c>
      <c r="L27" s="1" t="str">
        <f t="shared" si="1"/>
        <v>-</v>
      </c>
    </row>
    <row r="28" spans="1:12" ht="260.10000000000002" customHeight="1" x14ac:dyDescent="0.25">
      <c r="A28" s="107"/>
      <c r="B28" s="100"/>
      <c r="C28" s="108"/>
      <c r="D28" s="109"/>
      <c r="E28" s="103"/>
      <c r="F28" s="103"/>
      <c r="G28" s="110"/>
      <c r="H28" s="50"/>
      <c r="I28" s="111"/>
      <c r="J28" s="106">
        <f t="shared" si="0"/>
        <v>0</v>
      </c>
      <c r="K28" s="1" t="str">
        <f t="shared" si="2"/>
        <v>-</v>
      </c>
      <c r="L28" s="1" t="str">
        <f t="shared" si="1"/>
        <v>-</v>
      </c>
    </row>
    <row r="29" spans="1:12" ht="260.10000000000002" customHeight="1" x14ac:dyDescent="0.25">
      <c r="A29" s="107"/>
      <c r="B29" s="100"/>
      <c r="C29" s="108"/>
      <c r="D29" s="109"/>
      <c r="E29" s="103"/>
      <c r="F29" s="103"/>
      <c r="G29" s="110"/>
      <c r="H29" s="50"/>
      <c r="I29" s="111"/>
      <c r="J29" s="106">
        <f t="shared" si="0"/>
        <v>0</v>
      </c>
      <c r="K29" s="1" t="str">
        <f t="shared" si="2"/>
        <v>-</v>
      </c>
      <c r="L29" s="1" t="str">
        <f t="shared" si="1"/>
        <v>-</v>
      </c>
    </row>
    <row r="30" spans="1:12" ht="260.10000000000002" customHeight="1" x14ac:dyDescent="0.25">
      <c r="A30" s="107"/>
      <c r="B30" s="100"/>
      <c r="C30" s="108"/>
      <c r="D30" s="109"/>
      <c r="E30" s="103"/>
      <c r="F30" s="103"/>
      <c r="G30" s="110"/>
      <c r="H30" s="50"/>
      <c r="I30" s="111"/>
      <c r="J30" s="106">
        <f t="shared" si="0"/>
        <v>0</v>
      </c>
      <c r="K30" s="1" t="str">
        <f t="shared" si="2"/>
        <v>-</v>
      </c>
      <c r="L30" s="1" t="str">
        <f t="shared" si="1"/>
        <v>-</v>
      </c>
    </row>
    <row r="31" spans="1:12" ht="260.10000000000002" customHeight="1" x14ac:dyDescent="0.25">
      <c r="A31" s="107"/>
      <c r="B31" s="100"/>
      <c r="C31" s="108"/>
      <c r="D31" s="109"/>
      <c r="E31" s="103"/>
      <c r="F31" s="103"/>
      <c r="G31" s="110"/>
      <c r="H31" s="50"/>
      <c r="I31" s="111"/>
      <c r="J31" s="106">
        <f t="shared" si="0"/>
        <v>0</v>
      </c>
      <c r="K31" s="1" t="str">
        <f t="shared" si="2"/>
        <v>-</v>
      </c>
      <c r="L31" s="1" t="str">
        <f t="shared" si="1"/>
        <v>-</v>
      </c>
    </row>
    <row r="32" spans="1:12" ht="260.10000000000002" customHeight="1" x14ac:dyDescent="0.25">
      <c r="A32" s="107"/>
      <c r="B32" s="100"/>
      <c r="C32" s="108"/>
      <c r="D32" s="109"/>
      <c r="E32" s="103"/>
      <c r="F32" s="103"/>
      <c r="G32" s="110"/>
      <c r="H32" s="50"/>
      <c r="I32" s="111"/>
      <c r="J32" s="106">
        <f t="shared" si="0"/>
        <v>0</v>
      </c>
      <c r="K32" s="1" t="str">
        <f t="shared" si="2"/>
        <v>-</v>
      </c>
      <c r="L32" s="1" t="str">
        <f t="shared" si="1"/>
        <v>-</v>
      </c>
    </row>
    <row r="33" spans="1:12" ht="260.10000000000002" customHeight="1" x14ac:dyDescent="0.25">
      <c r="A33" s="107"/>
      <c r="B33" s="100"/>
      <c r="C33" s="108"/>
      <c r="D33" s="109"/>
      <c r="E33" s="103"/>
      <c r="F33" s="103"/>
      <c r="G33" s="110"/>
      <c r="H33" s="50"/>
      <c r="I33" s="111"/>
      <c r="J33" s="106">
        <f t="shared" si="0"/>
        <v>0</v>
      </c>
      <c r="K33" s="1" t="str">
        <f t="shared" si="2"/>
        <v>-</v>
      </c>
      <c r="L33" s="1" t="str">
        <f t="shared" si="1"/>
        <v>-</v>
      </c>
    </row>
    <row r="34" spans="1:12" ht="260.10000000000002" customHeight="1" x14ac:dyDescent="0.25">
      <c r="A34" s="107"/>
      <c r="B34" s="100"/>
      <c r="C34" s="108"/>
      <c r="D34" s="109"/>
      <c r="E34" s="103"/>
      <c r="F34" s="103"/>
      <c r="G34" s="110"/>
      <c r="H34" s="50"/>
      <c r="I34" s="111"/>
      <c r="J34" s="106">
        <f t="shared" si="0"/>
        <v>0</v>
      </c>
      <c r="K34" s="1" t="str">
        <f t="shared" si="2"/>
        <v>-</v>
      </c>
      <c r="L34" s="1" t="str">
        <f t="shared" si="1"/>
        <v>-</v>
      </c>
    </row>
    <row r="35" spans="1:12" ht="260.10000000000002" customHeight="1" x14ac:dyDescent="0.25">
      <c r="A35" s="107"/>
      <c r="B35" s="100"/>
      <c r="C35" s="108"/>
      <c r="D35" s="109"/>
      <c r="E35" s="103"/>
      <c r="F35" s="103"/>
      <c r="G35" s="110"/>
      <c r="H35" s="50"/>
      <c r="I35" s="111"/>
      <c r="J35" s="106">
        <f t="shared" si="0"/>
        <v>0</v>
      </c>
      <c r="K35" s="1" t="str">
        <f t="shared" si="2"/>
        <v>-</v>
      </c>
      <c r="L35" s="1" t="str">
        <f t="shared" si="1"/>
        <v>-</v>
      </c>
    </row>
    <row r="36" spans="1:12" ht="260.10000000000002" customHeight="1" x14ac:dyDescent="0.25">
      <c r="A36" s="107"/>
      <c r="B36" s="100"/>
      <c r="C36" s="108"/>
      <c r="D36" s="109"/>
      <c r="E36" s="103"/>
      <c r="F36" s="103"/>
      <c r="G36" s="110"/>
      <c r="H36" s="50"/>
      <c r="I36" s="111"/>
      <c r="J36" s="106">
        <f t="shared" si="0"/>
        <v>0</v>
      </c>
      <c r="K36" s="1" t="str">
        <f t="shared" si="2"/>
        <v>-</v>
      </c>
      <c r="L36" s="1" t="str">
        <f t="shared" si="1"/>
        <v>-</v>
      </c>
    </row>
    <row r="37" spans="1:12" ht="260.10000000000002" customHeight="1" x14ac:dyDescent="0.25">
      <c r="A37" s="107"/>
      <c r="B37" s="100"/>
      <c r="C37" s="108"/>
      <c r="D37" s="109"/>
      <c r="E37" s="103"/>
      <c r="F37" s="103"/>
      <c r="G37" s="110"/>
      <c r="H37" s="50"/>
      <c r="I37" s="111"/>
      <c r="J37" s="106">
        <f t="shared" si="0"/>
        <v>0</v>
      </c>
      <c r="K37" s="1" t="str">
        <f t="shared" si="2"/>
        <v>-</v>
      </c>
      <c r="L37" s="1" t="str">
        <f t="shared" si="1"/>
        <v>-</v>
      </c>
    </row>
    <row r="38" spans="1:12" ht="260.10000000000002" customHeight="1" x14ac:dyDescent="0.25">
      <c r="A38" s="107"/>
      <c r="B38" s="100"/>
      <c r="C38" s="108"/>
      <c r="D38" s="109"/>
      <c r="E38" s="103"/>
      <c r="F38" s="103"/>
      <c r="G38" s="110"/>
      <c r="H38" s="50"/>
      <c r="I38" s="111"/>
      <c r="J38" s="106">
        <f t="shared" si="0"/>
        <v>0</v>
      </c>
      <c r="K38" s="1" t="str">
        <f t="shared" si="2"/>
        <v>-</v>
      </c>
      <c r="L38" s="1" t="str">
        <f t="shared" si="1"/>
        <v>-</v>
      </c>
    </row>
    <row r="39" spans="1:12" ht="260.10000000000002" customHeight="1" x14ac:dyDescent="0.25">
      <c r="A39" s="107"/>
      <c r="B39" s="100"/>
      <c r="C39" s="108"/>
      <c r="D39" s="109"/>
      <c r="E39" s="103"/>
      <c r="F39" s="103"/>
      <c r="G39" s="110"/>
      <c r="H39" s="50"/>
      <c r="I39" s="111"/>
      <c r="J39" s="106">
        <f t="shared" si="0"/>
        <v>0</v>
      </c>
      <c r="K39" s="1" t="str">
        <f t="shared" si="2"/>
        <v>-</v>
      </c>
      <c r="L39" s="1" t="str">
        <f t="shared" si="1"/>
        <v>-</v>
      </c>
    </row>
    <row r="40" spans="1:12" ht="260.10000000000002" customHeight="1" x14ac:dyDescent="0.25">
      <c r="A40" s="107"/>
      <c r="B40" s="100"/>
      <c r="C40" s="108"/>
      <c r="D40" s="109"/>
      <c r="E40" s="103"/>
      <c r="F40" s="103"/>
      <c r="G40" s="110"/>
      <c r="H40" s="50"/>
      <c r="I40" s="111"/>
      <c r="J40" s="106">
        <f t="shared" si="0"/>
        <v>0</v>
      </c>
      <c r="K40" s="1" t="str">
        <f t="shared" si="2"/>
        <v>-</v>
      </c>
      <c r="L40" s="1" t="str">
        <f t="shared" si="1"/>
        <v>-</v>
      </c>
    </row>
    <row r="41" spans="1:12" ht="260.10000000000002" customHeight="1" x14ac:dyDescent="0.25">
      <c r="A41" s="107"/>
      <c r="B41" s="100"/>
      <c r="C41" s="108"/>
      <c r="D41" s="109"/>
      <c r="E41" s="103"/>
      <c r="F41" s="103"/>
      <c r="G41" s="110"/>
      <c r="H41" s="50"/>
      <c r="I41" s="111"/>
      <c r="J41" s="106">
        <f t="shared" si="0"/>
        <v>0</v>
      </c>
      <c r="K41" s="1" t="str">
        <f t="shared" si="2"/>
        <v>-</v>
      </c>
      <c r="L41" s="1" t="str">
        <f t="shared" si="1"/>
        <v>-</v>
      </c>
    </row>
    <row r="42" spans="1:12" ht="260.10000000000002" customHeight="1" x14ac:dyDescent="0.25">
      <c r="A42" s="107"/>
      <c r="B42" s="100"/>
      <c r="C42" s="108"/>
      <c r="D42" s="109"/>
      <c r="E42" s="103"/>
      <c r="F42" s="103"/>
      <c r="G42" s="110"/>
      <c r="H42" s="50"/>
      <c r="I42" s="111"/>
      <c r="J42" s="106">
        <f t="shared" si="0"/>
        <v>0</v>
      </c>
      <c r="K42" s="1" t="str">
        <f t="shared" si="2"/>
        <v>-</v>
      </c>
      <c r="L42" s="1" t="str">
        <f t="shared" si="1"/>
        <v>-</v>
      </c>
    </row>
    <row r="43" spans="1:12" ht="260.10000000000002" customHeight="1" x14ac:dyDescent="0.25">
      <c r="A43" s="107"/>
      <c r="B43" s="100"/>
      <c r="C43" s="108"/>
      <c r="D43" s="109"/>
      <c r="E43" s="103"/>
      <c r="F43" s="103"/>
      <c r="G43" s="110"/>
      <c r="H43" s="50"/>
      <c r="I43" s="111"/>
      <c r="J43" s="106">
        <f t="shared" si="0"/>
        <v>0</v>
      </c>
      <c r="K43" s="1" t="str">
        <f t="shared" si="2"/>
        <v>-</v>
      </c>
      <c r="L43" s="1" t="str">
        <f t="shared" si="1"/>
        <v>-</v>
      </c>
    </row>
    <row r="44" spans="1:12" ht="260.10000000000002" customHeight="1" x14ac:dyDescent="0.25">
      <c r="A44" s="107"/>
      <c r="B44" s="100"/>
      <c r="C44" s="108"/>
      <c r="D44" s="109"/>
      <c r="E44" s="103"/>
      <c r="F44" s="103"/>
      <c r="G44" s="110"/>
      <c r="H44" s="50"/>
      <c r="I44" s="111"/>
      <c r="J44" s="106">
        <f t="shared" si="0"/>
        <v>0</v>
      </c>
      <c r="K44" s="1" t="str">
        <f t="shared" si="2"/>
        <v>-</v>
      </c>
      <c r="L44" s="1" t="str">
        <f t="shared" si="1"/>
        <v>-</v>
      </c>
    </row>
    <row r="45" spans="1:12" ht="260.10000000000002" customHeight="1" x14ac:dyDescent="0.25">
      <c r="A45" s="107"/>
      <c r="B45" s="100"/>
      <c r="C45" s="108"/>
      <c r="D45" s="109"/>
      <c r="E45" s="103"/>
      <c r="F45" s="103"/>
      <c r="G45" s="110"/>
      <c r="H45" s="50"/>
      <c r="I45" s="111"/>
      <c r="J45" s="106">
        <f t="shared" si="0"/>
        <v>0</v>
      </c>
      <c r="K45" s="1" t="str">
        <f t="shared" si="2"/>
        <v>-</v>
      </c>
      <c r="L45" s="1" t="str">
        <f t="shared" si="1"/>
        <v>-</v>
      </c>
    </row>
    <row r="46" spans="1:12" ht="260.10000000000002" customHeight="1" x14ac:dyDescent="0.25">
      <c r="A46" s="107"/>
      <c r="B46" s="100"/>
      <c r="C46" s="108"/>
      <c r="D46" s="109"/>
      <c r="E46" s="103"/>
      <c r="F46" s="103"/>
      <c r="G46" s="110"/>
      <c r="H46" s="50"/>
      <c r="I46" s="111"/>
      <c r="J46" s="106">
        <f t="shared" si="0"/>
        <v>0</v>
      </c>
      <c r="K46" s="1" t="str">
        <f t="shared" si="2"/>
        <v>-</v>
      </c>
      <c r="L46" s="1" t="str">
        <f t="shared" si="1"/>
        <v>-</v>
      </c>
    </row>
    <row r="47" spans="1:12" ht="260.10000000000002" customHeight="1" x14ac:dyDescent="0.25">
      <c r="A47" s="107"/>
      <c r="B47" s="100"/>
      <c r="C47" s="108"/>
      <c r="D47" s="109"/>
      <c r="E47" s="103"/>
      <c r="F47" s="103"/>
      <c r="G47" s="110"/>
      <c r="H47" s="50"/>
      <c r="I47" s="111"/>
      <c r="J47" s="106">
        <f t="shared" si="0"/>
        <v>0</v>
      </c>
      <c r="K47" s="1" t="str">
        <f t="shared" si="2"/>
        <v>-</v>
      </c>
      <c r="L47" s="1" t="str">
        <f t="shared" si="1"/>
        <v>-</v>
      </c>
    </row>
    <row r="48" spans="1:12" ht="260.10000000000002" customHeight="1" x14ac:dyDescent="0.25">
      <c r="A48" s="107"/>
      <c r="B48" s="100"/>
      <c r="C48" s="108"/>
      <c r="D48" s="109"/>
      <c r="E48" s="103"/>
      <c r="F48" s="103"/>
      <c r="G48" s="110"/>
      <c r="H48" s="50"/>
      <c r="I48" s="111"/>
      <c r="J48" s="106">
        <f t="shared" si="0"/>
        <v>0</v>
      </c>
      <c r="K48" s="1" t="str">
        <f t="shared" si="2"/>
        <v>-</v>
      </c>
      <c r="L48" s="1" t="str">
        <f t="shared" si="1"/>
        <v>-</v>
      </c>
    </row>
    <row r="49" spans="1:12" ht="260.10000000000002" customHeight="1" x14ac:dyDescent="0.25">
      <c r="A49" s="107"/>
      <c r="B49" s="100"/>
      <c r="C49" s="108"/>
      <c r="D49" s="109"/>
      <c r="E49" s="103"/>
      <c r="F49" s="103"/>
      <c r="G49" s="110"/>
      <c r="H49" s="50"/>
      <c r="I49" s="111"/>
      <c r="J49" s="106">
        <f t="shared" si="0"/>
        <v>0</v>
      </c>
      <c r="K49" s="1" t="str">
        <f t="shared" si="2"/>
        <v>-</v>
      </c>
      <c r="L49" s="1" t="str">
        <f t="shared" si="1"/>
        <v>-</v>
      </c>
    </row>
    <row r="50" spans="1:12" ht="260.10000000000002" customHeight="1" x14ac:dyDescent="0.25">
      <c r="A50" s="107"/>
      <c r="B50" s="100"/>
      <c r="C50" s="108"/>
      <c r="D50" s="109"/>
      <c r="E50" s="103"/>
      <c r="F50" s="103"/>
      <c r="G50" s="110"/>
      <c r="H50" s="50"/>
      <c r="I50" s="111"/>
      <c r="J50" s="106">
        <f t="shared" si="0"/>
        <v>0</v>
      </c>
      <c r="K50" s="1" t="str">
        <f t="shared" si="2"/>
        <v>-</v>
      </c>
      <c r="L50" s="1" t="str">
        <f t="shared" si="1"/>
        <v>-</v>
      </c>
    </row>
    <row r="51" spans="1:12" ht="260.10000000000002" customHeight="1" x14ac:dyDescent="0.25">
      <c r="A51" s="107"/>
      <c r="B51" s="100"/>
      <c r="C51" s="108"/>
      <c r="D51" s="109"/>
      <c r="E51" s="103"/>
      <c r="F51" s="103"/>
      <c r="G51" s="110"/>
      <c r="H51" s="50"/>
      <c r="I51" s="111"/>
      <c r="J51" s="106">
        <f t="shared" si="0"/>
        <v>0</v>
      </c>
      <c r="K51" s="1" t="str">
        <f t="shared" si="2"/>
        <v>-</v>
      </c>
      <c r="L51" s="1" t="str">
        <f t="shared" si="1"/>
        <v>-</v>
      </c>
    </row>
    <row r="52" spans="1:12" ht="260.10000000000002" customHeight="1" x14ac:dyDescent="0.25">
      <c r="A52" s="107"/>
      <c r="B52" s="100"/>
      <c r="C52" s="108"/>
      <c r="D52" s="109"/>
      <c r="E52" s="103"/>
      <c r="F52" s="103"/>
      <c r="G52" s="110"/>
      <c r="H52" s="50"/>
      <c r="I52" s="111"/>
      <c r="J52" s="106">
        <f t="shared" si="0"/>
        <v>0</v>
      </c>
      <c r="K52" s="1" t="str">
        <f t="shared" si="2"/>
        <v>-</v>
      </c>
      <c r="L52" s="1" t="str">
        <f t="shared" si="1"/>
        <v>-</v>
      </c>
    </row>
    <row r="53" spans="1:12" ht="260.10000000000002" customHeight="1" x14ac:dyDescent="0.25">
      <c r="A53" s="107"/>
      <c r="B53" s="100"/>
      <c r="C53" s="108"/>
      <c r="D53" s="109"/>
      <c r="E53" s="103"/>
      <c r="F53" s="103"/>
      <c r="G53" s="110"/>
      <c r="H53" s="50"/>
      <c r="I53" s="111"/>
      <c r="J53" s="106">
        <f t="shared" si="0"/>
        <v>0</v>
      </c>
      <c r="K53" s="1" t="str">
        <f t="shared" si="2"/>
        <v>-</v>
      </c>
      <c r="L53" s="1" t="str">
        <f t="shared" si="1"/>
        <v>-</v>
      </c>
    </row>
    <row r="54" spans="1:12" ht="260.10000000000002" customHeight="1" x14ac:dyDescent="0.25">
      <c r="A54" s="107"/>
      <c r="B54" s="100"/>
      <c r="C54" s="108"/>
      <c r="D54" s="109"/>
      <c r="E54" s="103"/>
      <c r="F54" s="103"/>
      <c r="G54" s="110"/>
      <c r="H54" s="50"/>
      <c r="I54" s="111"/>
      <c r="J54" s="106">
        <f t="shared" si="0"/>
        <v>0</v>
      </c>
      <c r="K54" s="1" t="str">
        <f t="shared" si="2"/>
        <v>-</v>
      </c>
      <c r="L54" s="1" t="str">
        <f t="shared" si="1"/>
        <v>-</v>
      </c>
    </row>
    <row r="55" spans="1:12" ht="260.10000000000002" customHeight="1" x14ac:dyDescent="0.25">
      <c r="A55" s="107"/>
      <c r="B55" s="100"/>
      <c r="C55" s="108"/>
      <c r="D55" s="109"/>
      <c r="E55" s="103"/>
      <c r="F55" s="103"/>
      <c r="G55" s="110"/>
      <c r="H55" s="50"/>
      <c r="I55" s="111"/>
      <c r="J55" s="106">
        <f t="shared" si="0"/>
        <v>0</v>
      </c>
      <c r="K55" s="1" t="str">
        <f t="shared" si="2"/>
        <v>-</v>
      </c>
      <c r="L55" s="1" t="str">
        <f t="shared" si="1"/>
        <v>-</v>
      </c>
    </row>
    <row r="56" spans="1:12" ht="260.10000000000002" customHeight="1" x14ac:dyDescent="0.25">
      <c r="A56" s="107"/>
      <c r="B56" s="100"/>
      <c r="C56" s="108"/>
      <c r="D56" s="109"/>
      <c r="E56" s="103"/>
      <c r="F56" s="103"/>
      <c r="G56" s="110"/>
      <c r="H56" s="50"/>
      <c r="I56" s="111"/>
      <c r="J56" s="106">
        <f t="shared" si="0"/>
        <v>0</v>
      </c>
      <c r="K56" s="1" t="str">
        <f t="shared" si="2"/>
        <v>-</v>
      </c>
      <c r="L56" s="1" t="str">
        <f t="shared" si="1"/>
        <v>-</v>
      </c>
    </row>
    <row r="57" spans="1:12" ht="260.10000000000002" customHeight="1" x14ac:dyDescent="0.25">
      <c r="A57" s="107"/>
      <c r="B57" s="100"/>
      <c r="C57" s="108"/>
      <c r="D57" s="109"/>
      <c r="E57" s="103"/>
      <c r="F57" s="103"/>
      <c r="G57" s="110"/>
      <c r="H57" s="50"/>
      <c r="I57" s="111"/>
      <c r="J57" s="106">
        <f t="shared" si="0"/>
        <v>0</v>
      </c>
      <c r="K57" s="1" t="str">
        <f t="shared" si="2"/>
        <v>-</v>
      </c>
      <c r="L57" s="1" t="str">
        <f t="shared" si="1"/>
        <v>-</v>
      </c>
    </row>
    <row r="58" spans="1:12" ht="260.10000000000002" customHeight="1" x14ac:dyDescent="0.25">
      <c r="A58" s="107"/>
      <c r="B58" s="100"/>
      <c r="C58" s="108"/>
      <c r="D58" s="109"/>
      <c r="E58" s="103"/>
      <c r="F58" s="103"/>
      <c r="G58" s="110"/>
      <c r="H58" s="50"/>
      <c r="I58" s="111"/>
      <c r="J58" s="106">
        <f t="shared" si="0"/>
        <v>0</v>
      </c>
      <c r="K58" s="1" t="str">
        <f t="shared" si="2"/>
        <v>-</v>
      </c>
      <c r="L58" s="1" t="str">
        <f t="shared" si="1"/>
        <v>-</v>
      </c>
    </row>
    <row r="59" spans="1:12" ht="260.10000000000002" customHeight="1" x14ac:dyDescent="0.25">
      <c r="A59" s="107"/>
      <c r="B59" s="100"/>
      <c r="C59" s="108"/>
      <c r="D59" s="109"/>
      <c r="E59" s="103"/>
      <c r="F59" s="103"/>
      <c r="G59" s="110"/>
      <c r="H59" s="50"/>
      <c r="I59" s="111"/>
      <c r="J59" s="106">
        <f t="shared" si="0"/>
        <v>0</v>
      </c>
      <c r="K59" s="1" t="str">
        <f t="shared" si="2"/>
        <v>-</v>
      </c>
      <c r="L59" s="1" t="str">
        <f t="shared" si="1"/>
        <v>-</v>
      </c>
    </row>
    <row r="60" spans="1:12" ht="260.10000000000002" customHeight="1" x14ac:dyDescent="0.25">
      <c r="A60" s="107"/>
      <c r="B60" s="100"/>
      <c r="C60" s="108"/>
      <c r="D60" s="109"/>
      <c r="E60" s="103"/>
      <c r="F60" s="103"/>
      <c r="G60" s="110"/>
      <c r="H60" s="50"/>
      <c r="I60" s="111"/>
      <c r="J60" s="106">
        <f t="shared" si="0"/>
        <v>0</v>
      </c>
      <c r="K60" s="1" t="str">
        <f t="shared" si="2"/>
        <v>-</v>
      </c>
      <c r="L60" s="1" t="str">
        <f t="shared" si="1"/>
        <v>-</v>
      </c>
    </row>
    <row r="61" spans="1:12" ht="260.10000000000002" customHeight="1" x14ac:dyDescent="0.25">
      <c r="A61" s="107"/>
      <c r="B61" s="100"/>
      <c r="C61" s="108"/>
      <c r="D61" s="109"/>
      <c r="E61" s="103"/>
      <c r="F61" s="103"/>
      <c r="G61" s="110"/>
      <c r="H61" s="50"/>
      <c r="I61" s="111"/>
      <c r="J61" s="106">
        <f t="shared" si="0"/>
        <v>0</v>
      </c>
      <c r="K61" s="1" t="str">
        <f t="shared" si="2"/>
        <v>-</v>
      </c>
      <c r="L61" s="1" t="str">
        <f t="shared" si="1"/>
        <v>-</v>
      </c>
    </row>
    <row r="62" spans="1:12" ht="260.10000000000002" customHeight="1" x14ac:dyDescent="0.25">
      <c r="A62" s="107"/>
      <c r="B62" s="100"/>
      <c r="C62" s="108"/>
      <c r="D62" s="109"/>
      <c r="E62" s="103"/>
      <c r="F62" s="103"/>
      <c r="G62" s="110"/>
      <c r="H62" s="50"/>
      <c r="I62" s="111"/>
      <c r="J62" s="106">
        <f t="shared" si="0"/>
        <v>0</v>
      </c>
      <c r="K62" s="1" t="str">
        <f t="shared" si="2"/>
        <v>-</v>
      </c>
      <c r="L62" s="1" t="str">
        <f t="shared" si="1"/>
        <v>-</v>
      </c>
    </row>
    <row r="63" spans="1:12" ht="260.10000000000002" customHeight="1" x14ac:dyDescent="0.25">
      <c r="A63" s="107"/>
      <c r="B63" s="100"/>
      <c r="C63" s="108"/>
      <c r="D63" s="109"/>
      <c r="E63" s="103"/>
      <c r="F63" s="103"/>
      <c r="G63" s="110"/>
      <c r="H63" s="50"/>
      <c r="I63" s="111"/>
      <c r="J63" s="106">
        <f t="shared" si="0"/>
        <v>0</v>
      </c>
      <c r="K63" s="1" t="str">
        <f t="shared" si="2"/>
        <v>-</v>
      </c>
      <c r="L63" s="1" t="str">
        <f t="shared" si="1"/>
        <v>-</v>
      </c>
    </row>
    <row r="64" spans="1:12" ht="260.10000000000002" customHeight="1" x14ac:dyDescent="0.25">
      <c r="A64" s="107"/>
      <c r="B64" s="100"/>
      <c r="C64" s="108"/>
      <c r="D64" s="109"/>
      <c r="E64" s="103"/>
      <c r="F64" s="103"/>
      <c r="G64" s="110"/>
      <c r="H64" s="50"/>
      <c r="I64" s="111"/>
      <c r="J64" s="106">
        <f t="shared" si="0"/>
        <v>0</v>
      </c>
      <c r="K64" s="1" t="str">
        <f t="shared" si="2"/>
        <v>-</v>
      </c>
      <c r="L64" s="1" t="str">
        <f t="shared" si="1"/>
        <v>-</v>
      </c>
    </row>
    <row r="65" spans="1:12" ht="260.10000000000002" customHeight="1" x14ac:dyDescent="0.25">
      <c r="A65" s="107"/>
      <c r="B65" s="100"/>
      <c r="C65" s="108"/>
      <c r="D65" s="109"/>
      <c r="E65" s="103"/>
      <c r="F65" s="103"/>
      <c r="G65" s="110"/>
      <c r="H65" s="50"/>
      <c r="I65" s="111"/>
      <c r="J65" s="106">
        <f t="shared" si="0"/>
        <v>0</v>
      </c>
      <c r="K65" s="1" t="str">
        <f t="shared" si="2"/>
        <v>-</v>
      </c>
      <c r="L65" s="1" t="str">
        <f t="shared" si="1"/>
        <v>-</v>
      </c>
    </row>
    <row r="66" spans="1:12" ht="260.10000000000002" customHeight="1" x14ac:dyDescent="0.25">
      <c r="A66" s="107"/>
      <c r="B66" s="100"/>
      <c r="C66" s="108"/>
      <c r="D66" s="109"/>
      <c r="E66" s="103"/>
      <c r="F66" s="103"/>
      <c r="G66" s="110"/>
      <c r="H66" s="50"/>
      <c r="I66" s="111"/>
      <c r="J66" s="106">
        <f t="shared" si="0"/>
        <v>0</v>
      </c>
      <c r="K66" s="1" t="str">
        <f t="shared" si="2"/>
        <v>-</v>
      </c>
      <c r="L66" s="1" t="str">
        <f t="shared" si="1"/>
        <v>-</v>
      </c>
    </row>
    <row r="67" spans="1:12" ht="260.10000000000002" customHeight="1" x14ac:dyDescent="0.25">
      <c r="A67" s="107"/>
      <c r="B67" s="100"/>
      <c r="C67" s="108"/>
      <c r="D67" s="109"/>
      <c r="E67" s="103"/>
      <c r="F67" s="103"/>
      <c r="G67" s="110"/>
      <c r="H67" s="50"/>
      <c r="I67" s="111"/>
      <c r="J67" s="106">
        <f t="shared" ref="J67:J130" si="3">IF(B67="",0,IF(C67="",0,IF(C67="Staff Costs", G67*H67*I67,IF(C67="Travel and Accommodation",G67*H67*I67,G67*I67))))</f>
        <v>0</v>
      </c>
      <c r="K67" s="1" t="str">
        <f t="shared" si="2"/>
        <v>-</v>
      </c>
      <c r="L67" s="1" t="str">
        <f t="shared" si="1"/>
        <v>-</v>
      </c>
    </row>
    <row r="68" spans="1:12" ht="260.10000000000002" customHeight="1" x14ac:dyDescent="0.25">
      <c r="A68" s="107"/>
      <c r="B68" s="100"/>
      <c r="C68" s="108"/>
      <c r="D68" s="109"/>
      <c r="E68" s="103"/>
      <c r="F68" s="103"/>
      <c r="G68" s="110"/>
      <c r="H68" s="50"/>
      <c r="I68" s="111"/>
      <c r="J68" s="106">
        <f t="shared" si="3"/>
        <v>0</v>
      </c>
      <c r="K68" s="1" t="str">
        <f t="shared" si="2"/>
        <v>-</v>
      </c>
      <c r="L68" s="1" t="str">
        <f t="shared" ref="L68:L131" si="4">CONCATENATE(A68,"-",D68)</f>
        <v>-</v>
      </c>
    </row>
    <row r="69" spans="1:12" ht="260.10000000000002" customHeight="1" x14ac:dyDescent="0.25">
      <c r="A69" s="107"/>
      <c r="B69" s="100"/>
      <c r="C69" s="108"/>
      <c r="D69" s="109"/>
      <c r="E69" s="103"/>
      <c r="F69" s="103"/>
      <c r="G69" s="110"/>
      <c r="H69" s="50"/>
      <c r="I69" s="111"/>
      <c r="J69" s="106">
        <f t="shared" si="3"/>
        <v>0</v>
      </c>
      <c r="K69" s="1" t="str">
        <f t="shared" ref="K69:K132" si="5">CONCATENATE(B69,"-",C69)</f>
        <v>-</v>
      </c>
      <c r="L69" s="1" t="str">
        <f t="shared" si="4"/>
        <v>-</v>
      </c>
    </row>
    <row r="70" spans="1:12" ht="260.10000000000002" customHeight="1" x14ac:dyDescent="0.25">
      <c r="A70" s="107"/>
      <c r="B70" s="100"/>
      <c r="C70" s="108"/>
      <c r="D70" s="109"/>
      <c r="E70" s="103"/>
      <c r="F70" s="103"/>
      <c r="G70" s="110"/>
      <c r="H70" s="50"/>
      <c r="I70" s="111"/>
      <c r="J70" s="106">
        <f t="shared" si="3"/>
        <v>0</v>
      </c>
      <c r="K70" s="1" t="str">
        <f t="shared" si="5"/>
        <v>-</v>
      </c>
      <c r="L70" s="1" t="str">
        <f t="shared" si="4"/>
        <v>-</v>
      </c>
    </row>
    <row r="71" spans="1:12" ht="260.10000000000002" customHeight="1" x14ac:dyDescent="0.25">
      <c r="A71" s="107"/>
      <c r="B71" s="100"/>
      <c r="C71" s="108"/>
      <c r="D71" s="109"/>
      <c r="E71" s="103"/>
      <c r="F71" s="103"/>
      <c r="G71" s="110"/>
      <c r="H71" s="50"/>
      <c r="I71" s="111"/>
      <c r="J71" s="106">
        <f t="shared" si="3"/>
        <v>0</v>
      </c>
      <c r="K71" s="1" t="str">
        <f t="shared" si="5"/>
        <v>-</v>
      </c>
      <c r="L71" s="1" t="str">
        <f t="shared" si="4"/>
        <v>-</v>
      </c>
    </row>
    <row r="72" spans="1:12" ht="260.10000000000002" customHeight="1" x14ac:dyDescent="0.25">
      <c r="A72" s="107"/>
      <c r="B72" s="100"/>
      <c r="C72" s="108"/>
      <c r="D72" s="109"/>
      <c r="E72" s="103"/>
      <c r="F72" s="103"/>
      <c r="G72" s="110"/>
      <c r="H72" s="50"/>
      <c r="I72" s="111"/>
      <c r="J72" s="106">
        <f t="shared" si="3"/>
        <v>0</v>
      </c>
      <c r="K72" s="1" t="str">
        <f t="shared" si="5"/>
        <v>-</v>
      </c>
      <c r="L72" s="1" t="str">
        <f t="shared" si="4"/>
        <v>-</v>
      </c>
    </row>
    <row r="73" spans="1:12" ht="260.10000000000002" customHeight="1" x14ac:dyDescent="0.25">
      <c r="A73" s="107"/>
      <c r="B73" s="100"/>
      <c r="C73" s="108"/>
      <c r="D73" s="109"/>
      <c r="E73" s="103"/>
      <c r="F73" s="103"/>
      <c r="G73" s="110"/>
      <c r="H73" s="50"/>
      <c r="I73" s="111"/>
      <c r="J73" s="106">
        <f t="shared" si="3"/>
        <v>0</v>
      </c>
      <c r="K73" s="1" t="str">
        <f t="shared" si="5"/>
        <v>-</v>
      </c>
      <c r="L73" s="1" t="str">
        <f t="shared" si="4"/>
        <v>-</v>
      </c>
    </row>
    <row r="74" spans="1:12" ht="260.10000000000002" customHeight="1" x14ac:dyDescent="0.25">
      <c r="A74" s="107"/>
      <c r="B74" s="100"/>
      <c r="C74" s="108"/>
      <c r="D74" s="109"/>
      <c r="E74" s="103"/>
      <c r="F74" s="103"/>
      <c r="G74" s="110"/>
      <c r="H74" s="50"/>
      <c r="I74" s="111"/>
      <c r="J74" s="106">
        <f t="shared" si="3"/>
        <v>0</v>
      </c>
      <c r="K74" s="1" t="str">
        <f t="shared" si="5"/>
        <v>-</v>
      </c>
      <c r="L74" s="1" t="str">
        <f t="shared" si="4"/>
        <v>-</v>
      </c>
    </row>
    <row r="75" spans="1:12" ht="260.10000000000002" customHeight="1" x14ac:dyDescent="0.25">
      <c r="A75" s="107"/>
      <c r="B75" s="100"/>
      <c r="C75" s="108"/>
      <c r="D75" s="109"/>
      <c r="E75" s="103"/>
      <c r="F75" s="103"/>
      <c r="G75" s="110"/>
      <c r="H75" s="50"/>
      <c r="I75" s="111"/>
      <c r="J75" s="106">
        <f t="shared" si="3"/>
        <v>0</v>
      </c>
      <c r="K75" s="1" t="str">
        <f t="shared" si="5"/>
        <v>-</v>
      </c>
      <c r="L75" s="1" t="str">
        <f t="shared" si="4"/>
        <v>-</v>
      </c>
    </row>
    <row r="76" spans="1:12" ht="260.10000000000002" customHeight="1" x14ac:dyDescent="0.25">
      <c r="A76" s="107"/>
      <c r="B76" s="100"/>
      <c r="C76" s="108"/>
      <c r="D76" s="109"/>
      <c r="E76" s="103"/>
      <c r="F76" s="103"/>
      <c r="G76" s="110"/>
      <c r="H76" s="50"/>
      <c r="I76" s="111"/>
      <c r="J76" s="106">
        <f t="shared" si="3"/>
        <v>0</v>
      </c>
      <c r="K76" s="1" t="str">
        <f t="shared" si="5"/>
        <v>-</v>
      </c>
      <c r="L76" s="1" t="str">
        <f t="shared" si="4"/>
        <v>-</v>
      </c>
    </row>
    <row r="77" spans="1:12" ht="260.10000000000002" customHeight="1" x14ac:dyDescent="0.25">
      <c r="A77" s="107"/>
      <c r="B77" s="100"/>
      <c r="C77" s="108"/>
      <c r="D77" s="109"/>
      <c r="E77" s="103"/>
      <c r="F77" s="103"/>
      <c r="G77" s="110"/>
      <c r="H77" s="50"/>
      <c r="I77" s="111"/>
      <c r="J77" s="106">
        <f t="shared" si="3"/>
        <v>0</v>
      </c>
      <c r="K77" s="1" t="str">
        <f t="shared" si="5"/>
        <v>-</v>
      </c>
      <c r="L77" s="1" t="str">
        <f t="shared" si="4"/>
        <v>-</v>
      </c>
    </row>
    <row r="78" spans="1:12" ht="260.10000000000002" customHeight="1" x14ac:dyDescent="0.25">
      <c r="A78" s="107"/>
      <c r="B78" s="100"/>
      <c r="C78" s="108"/>
      <c r="D78" s="109"/>
      <c r="E78" s="103"/>
      <c r="F78" s="103"/>
      <c r="G78" s="110"/>
      <c r="H78" s="50"/>
      <c r="I78" s="111"/>
      <c r="J78" s="106">
        <f t="shared" si="3"/>
        <v>0</v>
      </c>
      <c r="K78" s="1" t="str">
        <f t="shared" si="5"/>
        <v>-</v>
      </c>
      <c r="L78" s="1" t="str">
        <f t="shared" si="4"/>
        <v>-</v>
      </c>
    </row>
    <row r="79" spans="1:12" ht="260.10000000000002" customHeight="1" x14ac:dyDescent="0.25">
      <c r="A79" s="107"/>
      <c r="B79" s="100"/>
      <c r="C79" s="108"/>
      <c r="D79" s="109"/>
      <c r="E79" s="103"/>
      <c r="F79" s="103"/>
      <c r="G79" s="110"/>
      <c r="H79" s="50"/>
      <c r="I79" s="111"/>
      <c r="J79" s="106">
        <f t="shared" si="3"/>
        <v>0</v>
      </c>
      <c r="K79" s="1" t="str">
        <f t="shared" si="5"/>
        <v>-</v>
      </c>
      <c r="L79" s="1" t="str">
        <f t="shared" si="4"/>
        <v>-</v>
      </c>
    </row>
    <row r="80" spans="1:12" ht="260.10000000000002" customHeight="1" x14ac:dyDescent="0.25">
      <c r="A80" s="107"/>
      <c r="B80" s="100"/>
      <c r="C80" s="108"/>
      <c r="D80" s="109"/>
      <c r="E80" s="103"/>
      <c r="F80" s="103"/>
      <c r="G80" s="110"/>
      <c r="H80" s="50"/>
      <c r="I80" s="111"/>
      <c r="J80" s="106">
        <f t="shared" si="3"/>
        <v>0</v>
      </c>
      <c r="K80" s="1" t="str">
        <f t="shared" si="5"/>
        <v>-</v>
      </c>
      <c r="L80" s="1" t="str">
        <f t="shared" si="4"/>
        <v>-</v>
      </c>
    </row>
    <row r="81" spans="1:12" ht="260.10000000000002" customHeight="1" x14ac:dyDescent="0.25">
      <c r="A81" s="107"/>
      <c r="B81" s="100"/>
      <c r="C81" s="108"/>
      <c r="D81" s="109"/>
      <c r="E81" s="103"/>
      <c r="F81" s="103"/>
      <c r="G81" s="110"/>
      <c r="H81" s="50"/>
      <c r="I81" s="111"/>
      <c r="J81" s="106">
        <f t="shared" si="3"/>
        <v>0</v>
      </c>
      <c r="K81" s="1" t="str">
        <f t="shared" si="5"/>
        <v>-</v>
      </c>
      <c r="L81" s="1" t="str">
        <f t="shared" si="4"/>
        <v>-</v>
      </c>
    </row>
    <row r="82" spans="1:12" ht="260.10000000000002" customHeight="1" x14ac:dyDescent="0.25">
      <c r="A82" s="107"/>
      <c r="B82" s="100"/>
      <c r="C82" s="108"/>
      <c r="D82" s="109"/>
      <c r="E82" s="103"/>
      <c r="F82" s="103"/>
      <c r="G82" s="110"/>
      <c r="H82" s="50"/>
      <c r="I82" s="111"/>
      <c r="J82" s="106">
        <f t="shared" si="3"/>
        <v>0</v>
      </c>
      <c r="K82" s="1" t="str">
        <f t="shared" si="5"/>
        <v>-</v>
      </c>
      <c r="L82" s="1" t="str">
        <f t="shared" si="4"/>
        <v>-</v>
      </c>
    </row>
    <row r="83" spans="1:12" ht="260.10000000000002" customHeight="1" x14ac:dyDescent="0.25">
      <c r="A83" s="107"/>
      <c r="B83" s="100"/>
      <c r="C83" s="108"/>
      <c r="D83" s="109"/>
      <c r="E83" s="103"/>
      <c r="F83" s="103"/>
      <c r="G83" s="110"/>
      <c r="H83" s="50"/>
      <c r="I83" s="111"/>
      <c r="J83" s="106">
        <f t="shared" si="3"/>
        <v>0</v>
      </c>
      <c r="K83" s="1" t="str">
        <f t="shared" si="5"/>
        <v>-</v>
      </c>
      <c r="L83" s="1" t="str">
        <f t="shared" si="4"/>
        <v>-</v>
      </c>
    </row>
    <row r="84" spans="1:12" ht="260.10000000000002" customHeight="1" x14ac:dyDescent="0.25">
      <c r="A84" s="107"/>
      <c r="B84" s="100"/>
      <c r="C84" s="108"/>
      <c r="D84" s="109"/>
      <c r="E84" s="103"/>
      <c r="F84" s="103"/>
      <c r="G84" s="110"/>
      <c r="H84" s="50"/>
      <c r="I84" s="111"/>
      <c r="J84" s="106">
        <f t="shared" si="3"/>
        <v>0</v>
      </c>
      <c r="K84" s="1" t="str">
        <f t="shared" si="5"/>
        <v>-</v>
      </c>
      <c r="L84" s="1" t="str">
        <f t="shared" si="4"/>
        <v>-</v>
      </c>
    </row>
    <row r="85" spans="1:12" ht="260.10000000000002" customHeight="1" x14ac:dyDescent="0.25">
      <c r="A85" s="107"/>
      <c r="B85" s="100"/>
      <c r="C85" s="108"/>
      <c r="D85" s="109"/>
      <c r="E85" s="103"/>
      <c r="F85" s="103"/>
      <c r="G85" s="110"/>
      <c r="H85" s="50"/>
      <c r="I85" s="111"/>
      <c r="J85" s="106">
        <f t="shared" si="3"/>
        <v>0</v>
      </c>
      <c r="K85" s="1" t="str">
        <f t="shared" si="5"/>
        <v>-</v>
      </c>
      <c r="L85" s="1" t="str">
        <f t="shared" si="4"/>
        <v>-</v>
      </c>
    </row>
    <row r="86" spans="1:12" ht="260.10000000000002" customHeight="1" x14ac:dyDescent="0.25">
      <c r="A86" s="107"/>
      <c r="B86" s="100"/>
      <c r="C86" s="108"/>
      <c r="D86" s="109"/>
      <c r="E86" s="103"/>
      <c r="F86" s="103"/>
      <c r="G86" s="110"/>
      <c r="H86" s="50"/>
      <c r="I86" s="111"/>
      <c r="J86" s="106">
        <f t="shared" si="3"/>
        <v>0</v>
      </c>
      <c r="K86" s="1" t="str">
        <f t="shared" si="5"/>
        <v>-</v>
      </c>
      <c r="L86" s="1" t="str">
        <f t="shared" si="4"/>
        <v>-</v>
      </c>
    </row>
    <row r="87" spans="1:12" ht="260.10000000000002" customHeight="1" x14ac:dyDescent="0.25">
      <c r="A87" s="107"/>
      <c r="B87" s="100"/>
      <c r="C87" s="108"/>
      <c r="D87" s="109"/>
      <c r="E87" s="103"/>
      <c r="F87" s="103"/>
      <c r="G87" s="110"/>
      <c r="H87" s="50"/>
      <c r="I87" s="111"/>
      <c r="J87" s="106">
        <f t="shared" si="3"/>
        <v>0</v>
      </c>
      <c r="K87" s="1" t="str">
        <f t="shared" si="5"/>
        <v>-</v>
      </c>
      <c r="L87" s="1" t="str">
        <f t="shared" si="4"/>
        <v>-</v>
      </c>
    </row>
    <row r="88" spans="1:12" ht="260.10000000000002" customHeight="1" x14ac:dyDescent="0.25">
      <c r="A88" s="107"/>
      <c r="B88" s="100"/>
      <c r="C88" s="108"/>
      <c r="D88" s="109"/>
      <c r="E88" s="103"/>
      <c r="F88" s="103"/>
      <c r="G88" s="110"/>
      <c r="H88" s="50"/>
      <c r="I88" s="111"/>
      <c r="J88" s="106">
        <f t="shared" si="3"/>
        <v>0</v>
      </c>
      <c r="K88" s="1" t="str">
        <f t="shared" si="5"/>
        <v>-</v>
      </c>
      <c r="L88" s="1" t="str">
        <f t="shared" si="4"/>
        <v>-</v>
      </c>
    </row>
    <row r="89" spans="1:12" ht="260.10000000000002" customHeight="1" x14ac:dyDescent="0.25">
      <c r="A89" s="107"/>
      <c r="B89" s="100"/>
      <c r="C89" s="108"/>
      <c r="D89" s="109"/>
      <c r="E89" s="103"/>
      <c r="F89" s="103"/>
      <c r="G89" s="110"/>
      <c r="H89" s="50"/>
      <c r="I89" s="111"/>
      <c r="J89" s="106">
        <f t="shared" si="3"/>
        <v>0</v>
      </c>
      <c r="K89" s="1" t="str">
        <f t="shared" si="5"/>
        <v>-</v>
      </c>
      <c r="L89" s="1" t="str">
        <f t="shared" si="4"/>
        <v>-</v>
      </c>
    </row>
    <row r="90" spans="1:12" ht="260.10000000000002" customHeight="1" x14ac:dyDescent="0.25">
      <c r="A90" s="107"/>
      <c r="B90" s="100"/>
      <c r="C90" s="108"/>
      <c r="D90" s="109"/>
      <c r="E90" s="103"/>
      <c r="F90" s="103"/>
      <c r="G90" s="110"/>
      <c r="H90" s="50"/>
      <c r="I90" s="111"/>
      <c r="J90" s="106">
        <f t="shared" si="3"/>
        <v>0</v>
      </c>
      <c r="K90" s="1" t="str">
        <f t="shared" si="5"/>
        <v>-</v>
      </c>
      <c r="L90" s="1" t="str">
        <f t="shared" si="4"/>
        <v>-</v>
      </c>
    </row>
    <row r="91" spans="1:12" ht="260.10000000000002" customHeight="1" x14ac:dyDescent="0.25">
      <c r="A91" s="107"/>
      <c r="B91" s="100"/>
      <c r="C91" s="108"/>
      <c r="D91" s="109"/>
      <c r="E91" s="103"/>
      <c r="F91" s="103"/>
      <c r="G91" s="110"/>
      <c r="H91" s="50"/>
      <c r="I91" s="111"/>
      <c r="J91" s="106">
        <f t="shared" si="3"/>
        <v>0</v>
      </c>
      <c r="K91" s="1" t="str">
        <f t="shared" si="5"/>
        <v>-</v>
      </c>
      <c r="L91" s="1" t="str">
        <f t="shared" si="4"/>
        <v>-</v>
      </c>
    </row>
    <row r="92" spans="1:12" ht="260.10000000000002" customHeight="1" x14ac:dyDescent="0.25">
      <c r="A92" s="107"/>
      <c r="B92" s="100"/>
      <c r="C92" s="108"/>
      <c r="D92" s="109"/>
      <c r="E92" s="103"/>
      <c r="F92" s="103"/>
      <c r="G92" s="110"/>
      <c r="H92" s="50"/>
      <c r="I92" s="111"/>
      <c r="J92" s="106">
        <f t="shared" si="3"/>
        <v>0</v>
      </c>
      <c r="K92" s="1" t="str">
        <f t="shared" si="5"/>
        <v>-</v>
      </c>
      <c r="L92" s="1" t="str">
        <f t="shared" si="4"/>
        <v>-</v>
      </c>
    </row>
    <row r="93" spans="1:12" ht="260.10000000000002" customHeight="1" x14ac:dyDescent="0.25">
      <c r="A93" s="107"/>
      <c r="B93" s="100"/>
      <c r="C93" s="108"/>
      <c r="D93" s="109"/>
      <c r="E93" s="103"/>
      <c r="F93" s="103"/>
      <c r="G93" s="110"/>
      <c r="H93" s="50"/>
      <c r="I93" s="111"/>
      <c r="J93" s="106">
        <f t="shared" si="3"/>
        <v>0</v>
      </c>
      <c r="K93" s="1" t="str">
        <f t="shared" si="5"/>
        <v>-</v>
      </c>
      <c r="L93" s="1" t="str">
        <f t="shared" si="4"/>
        <v>-</v>
      </c>
    </row>
    <row r="94" spans="1:12" ht="260.10000000000002" customHeight="1" x14ac:dyDescent="0.25">
      <c r="A94" s="107"/>
      <c r="B94" s="100"/>
      <c r="C94" s="108"/>
      <c r="D94" s="109"/>
      <c r="E94" s="103"/>
      <c r="F94" s="103"/>
      <c r="G94" s="110"/>
      <c r="H94" s="50"/>
      <c r="I94" s="111"/>
      <c r="J94" s="106">
        <f t="shared" si="3"/>
        <v>0</v>
      </c>
      <c r="K94" s="1" t="str">
        <f t="shared" si="5"/>
        <v>-</v>
      </c>
      <c r="L94" s="1" t="str">
        <f t="shared" si="4"/>
        <v>-</v>
      </c>
    </row>
    <row r="95" spans="1:12" ht="260.10000000000002" customHeight="1" x14ac:dyDescent="0.25">
      <c r="A95" s="107"/>
      <c r="B95" s="100"/>
      <c r="C95" s="108"/>
      <c r="D95" s="109"/>
      <c r="E95" s="103"/>
      <c r="F95" s="103"/>
      <c r="G95" s="110"/>
      <c r="H95" s="50"/>
      <c r="I95" s="111"/>
      <c r="J95" s="106">
        <f t="shared" si="3"/>
        <v>0</v>
      </c>
      <c r="K95" s="1" t="str">
        <f t="shared" si="5"/>
        <v>-</v>
      </c>
      <c r="L95" s="1" t="str">
        <f t="shared" si="4"/>
        <v>-</v>
      </c>
    </row>
    <row r="96" spans="1:12" ht="260.10000000000002" customHeight="1" x14ac:dyDescent="0.25">
      <c r="A96" s="107"/>
      <c r="B96" s="100"/>
      <c r="C96" s="108"/>
      <c r="D96" s="109"/>
      <c r="E96" s="103"/>
      <c r="F96" s="103"/>
      <c r="G96" s="110"/>
      <c r="H96" s="50"/>
      <c r="I96" s="111"/>
      <c r="J96" s="106">
        <f t="shared" si="3"/>
        <v>0</v>
      </c>
      <c r="K96" s="1" t="str">
        <f t="shared" si="5"/>
        <v>-</v>
      </c>
      <c r="L96" s="1" t="str">
        <f t="shared" si="4"/>
        <v>-</v>
      </c>
    </row>
    <row r="97" spans="1:12" ht="260.10000000000002" customHeight="1" x14ac:dyDescent="0.25">
      <c r="A97" s="107"/>
      <c r="B97" s="100"/>
      <c r="C97" s="108"/>
      <c r="D97" s="109"/>
      <c r="E97" s="103"/>
      <c r="F97" s="103"/>
      <c r="G97" s="110"/>
      <c r="H97" s="50"/>
      <c r="I97" s="111"/>
      <c r="J97" s="106">
        <f t="shared" si="3"/>
        <v>0</v>
      </c>
      <c r="K97" s="1" t="str">
        <f t="shared" si="5"/>
        <v>-</v>
      </c>
      <c r="L97" s="1" t="str">
        <f t="shared" si="4"/>
        <v>-</v>
      </c>
    </row>
    <row r="98" spans="1:12" ht="260.10000000000002" customHeight="1" x14ac:dyDescent="0.25">
      <c r="A98" s="107"/>
      <c r="B98" s="100"/>
      <c r="C98" s="108"/>
      <c r="D98" s="109"/>
      <c r="E98" s="103"/>
      <c r="F98" s="103"/>
      <c r="G98" s="110"/>
      <c r="H98" s="50"/>
      <c r="I98" s="111"/>
      <c r="J98" s="106">
        <f t="shared" si="3"/>
        <v>0</v>
      </c>
      <c r="K98" s="1" t="str">
        <f t="shared" si="5"/>
        <v>-</v>
      </c>
      <c r="L98" s="1" t="str">
        <f t="shared" si="4"/>
        <v>-</v>
      </c>
    </row>
    <row r="99" spans="1:12" ht="260.10000000000002" customHeight="1" x14ac:dyDescent="0.25">
      <c r="A99" s="107"/>
      <c r="B99" s="100"/>
      <c r="C99" s="108"/>
      <c r="D99" s="109"/>
      <c r="E99" s="103"/>
      <c r="F99" s="103"/>
      <c r="G99" s="110"/>
      <c r="H99" s="50"/>
      <c r="I99" s="111"/>
      <c r="J99" s="106">
        <f t="shared" si="3"/>
        <v>0</v>
      </c>
      <c r="K99" s="1" t="str">
        <f t="shared" si="5"/>
        <v>-</v>
      </c>
      <c r="L99" s="1" t="str">
        <f t="shared" si="4"/>
        <v>-</v>
      </c>
    </row>
    <row r="100" spans="1:12" ht="260.10000000000002" customHeight="1" x14ac:dyDescent="0.25">
      <c r="A100" s="107"/>
      <c r="B100" s="100"/>
      <c r="C100" s="108"/>
      <c r="D100" s="109"/>
      <c r="E100" s="103"/>
      <c r="F100" s="103"/>
      <c r="G100" s="110"/>
      <c r="H100" s="50"/>
      <c r="I100" s="111"/>
      <c r="J100" s="106">
        <f t="shared" si="3"/>
        <v>0</v>
      </c>
      <c r="K100" s="1" t="str">
        <f t="shared" si="5"/>
        <v>-</v>
      </c>
      <c r="L100" s="1" t="str">
        <f t="shared" si="4"/>
        <v>-</v>
      </c>
    </row>
    <row r="101" spans="1:12" ht="260.10000000000002" customHeight="1" x14ac:dyDescent="0.25">
      <c r="A101" s="107"/>
      <c r="B101" s="100"/>
      <c r="C101" s="108"/>
      <c r="D101" s="109"/>
      <c r="E101" s="103"/>
      <c r="F101" s="103"/>
      <c r="G101" s="110"/>
      <c r="H101" s="50"/>
      <c r="I101" s="111"/>
      <c r="J101" s="106">
        <f t="shared" si="3"/>
        <v>0</v>
      </c>
      <c r="K101" s="1" t="str">
        <f t="shared" si="5"/>
        <v>-</v>
      </c>
      <c r="L101" s="1" t="str">
        <f t="shared" si="4"/>
        <v>-</v>
      </c>
    </row>
    <row r="102" spans="1:12" ht="260.10000000000002" customHeight="1" x14ac:dyDescent="0.25">
      <c r="A102" s="107"/>
      <c r="B102" s="100"/>
      <c r="C102" s="108"/>
      <c r="D102" s="109"/>
      <c r="E102" s="103"/>
      <c r="F102" s="103"/>
      <c r="G102" s="110"/>
      <c r="H102" s="50"/>
      <c r="I102" s="111"/>
      <c r="J102" s="106">
        <f t="shared" si="3"/>
        <v>0</v>
      </c>
      <c r="K102" s="1" t="str">
        <f t="shared" si="5"/>
        <v>-</v>
      </c>
      <c r="L102" s="1" t="str">
        <f t="shared" si="4"/>
        <v>-</v>
      </c>
    </row>
    <row r="103" spans="1:12" ht="260.10000000000002" customHeight="1" x14ac:dyDescent="0.25">
      <c r="A103" s="107"/>
      <c r="B103" s="100"/>
      <c r="C103" s="108"/>
      <c r="D103" s="109"/>
      <c r="E103" s="103"/>
      <c r="F103" s="103"/>
      <c r="G103" s="110"/>
      <c r="H103" s="50"/>
      <c r="I103" s="111"/>
      <c r="J103" s="106">
        <f t="shared" si="3"/>
        <v>0</v>
      </c>
      <c r="K103" s="1" t="str">
        <f t="shared" si="5"/>
        <v>-</v>
      </c>
      <c r="L103" s="1" t="str">
        <f t="shared" si="4"/>
        <v>-</v>
      </c>
    </row>
    <row r="104" spans="1:12" ht="260.10000000000002" customHeight="1" x14ac:dyDescent="0.25">
      <c r="A104" s="107"/>
      <c r="B104" s="100"/>
      <c r="C104" s="108"/>
      <c r="D104" s="109"/>
      <c r="E104" s="103"/>
      <c r="F104" s="103"/>
      <c r="G104" s="110"/>
      <c r="H104" s="50"/>
      <c r="I104" s="111"/>
      <c r="J104" s="106">
        <f t="shared" si="3"/>
        <v>0</v>
      </c>
      <c r="K104" s="1" t="str">
        <f t="shared" si="5"/>
        <v>-</v>
      </c>
      <c r="L104" s="1" t="str">
        <f t="shared" si="4"/>
        <v>-</v>
      </c>
    </row>
    <row r="105" spans="1:12" ht="260.10000000000002" customHeight="1" x14ac:dyDescent="0.25">
      <c r="A105" s="107"/>
      <c r="B105" s="100"/>
      <c r="C105" s="108"/>
      <c r="D105" s="109"/>
      <c r="E105" s="103"/>
      <c r="F105" s="103"/>
      <c r="G105" s="110"/>
      <c r="H105" s="50"/>
      <c r="I105" s="111"/>
      <c r="J105" s="106">
        <f t="shared" si="3"/>
        <v>0</v>
      </c>
      <c r="K105" s="1" t="str">
        <f t="shared" si="5"/>
        <v>-</v>
      </c>
      <c r="L105" s="1" t="str">
        <f t="shared" si="4"/>
        <v>-</v>
      </c>
    </row>
    <row r="106" spans="1:12" ht="260.10000000000002" customHeight="1" x14ac:dyDescent="0.25">
      <c r="A106" s="107"/>
      <c r="B106" s="100"/>
      <c r="C106" s="108"/>
      <c r="D106" s="109"/>
      <c r="E106" s="103"/>
      <c r="F106" s="103"/>
      <c r="G106" s="110"/>
      <c r="H106" s="50"/>
      <c r="I106" s="111"/>
      <c r="J106" s="106">
        <f t="shared" si="3"/>
        <v>0</v>
      </c>
      <c r="K106" s="1" t="str">
        <f t="shared" si="5"/>
        <v>-</v>
      </c>
      <c r="L106" s="1" t="str">
        <f t="shared" si="4"/>
        <v>-</v>
      </c>
    </row>
    <row r="107" spans="1:12" ht="260.10000000000002" customHeight="1" x14ac:dyDescent="0.25">
      <c r="A107" s="107"/>
      <c r="B107" s="100"/>
      <c r="C107" s="108"/>
      <c r="D107" s="109"/>
      <c r="E107" s="103"/>
      <c r="F107" s="103"/>
      <c r="G107" s="110"/>
      <c r="H107" s="50"/>
      <c r="I107" s="111"/>
      <c r="J107" s="106">
        <f t="shared" si="3"/>
        <v>0</v>
      </c>
      <c r="K107" s="1" t="str">
        <f t="shared" si="5"/>
        <v>-</v>
      </c>
      <c r="L107" s="1" t="str">
        <f t="shared" si="4"/>
        <v>-</v>
      </c>
    </row>
    <row r="108" spans="1:12" ht="260.10000000000002" customHeight="1" x14ac:dyDescent="0.25">
      <c r="A108" s="107"/>
      <c r="B108" s="100"/>
      <c r="C108" s="108"/>
      <c r="D108" s="109"/>
      <c r="E108" s="103"/>
      <c r="F108" s="103"/>
      <c r="G108" s="110"/>
      <c r="H108" s="50"/>
      <c r="I108" s="111"/>
      <c r="J108" s="106">
        <f t="shared" si="3"/>
        <v>0</v>
      </c>
      <c r="K108" s="1" t="str">
        <f t="shared" si="5"/>
        <v>-</v>
      </c>
      <c r="L108" s="1" t="str">
        <f t="shared" si="4"/>
        <v>-</v>
      </c>
    </row>
    <row r="109" spans="1:12" ht="260.10000000000002" customHeight="1" x14ac:dyDescent="0.25">
      <c r="A109" s="107"/>
      <c r="B109" s="100"/>
      <c r="C109" s="108"/>
      <c r="D109" s="109"/>
      <c r="E109" s="103"/>
      <c r="F109" s="103"/>
      <c r="G109" s="110"/>
      <c r="H109" s="50"/>
      <c r="I109" s="111"/>
      <c r="J109" s="106">
        <f t="shared" si="3"/>
        <v>0</v>
      </c>
      <c r="K109" s="1" t="str">
        <f t="shared" si="5"/>
        <v>-</v>
      </c>
      <c r="L109" s="1" t="str">
        <f t="shared" si="4"/>
        <v>-</v>
      </c>
    </row>
    <row r="110" spans="1:12" ht="260.10000000000002" customHeight="1" x14ac:dyDescent="0.25">
      <c r="A110" s="107"/>
      <c r="B110" s="100"/>
      <c r="C110" s="108"/>
      <c r="D110" s="109"/>
      <c r="E110" s="103"/>
      <c r="F110" s="103"/>
      <c r="G110" s="110"/>
      <c r="H110" s="50"/>
      <c r="I110" s="111"/>
      <c r="J110" s="106">
        <f t="shared" si="3"/>
        <v>0</v>
      </c>
      <c r="K110" s="1" t="str">
        <f t="shared" si="5"/>
        <v>-</v>
      </c>
      <c r="L110" s="1" t="str">
        <f t="shared" si="4"/>
        <v>-</v>
      </c>
    </row>
    <row r="111" spans="1:12" ht="260.10000000000002" customHeight="1" x14ac:dyDescent="0.25">
      <c r="A111" s="107"/>
      <c r="B111" s="100"/>
      <c r="C111" s="108"/>
      <c r="D111" s="109"/>
      <c r="E111" s="103"/>
      <c r="F111" s="103"/>
      <c r="G111" s="110"/>
      <c r="H111" s="50"/>
      <c r="I111" s="111"/>
      <c r="J111" s="106">
        <f t="shared" si="3"/>
        <v>0</v>
      </c>
      <c r="K111" s="1" t="str">
        <f t="shared" si="5"/>
        <v>-</v>
      </c>
      <c r="L111" s="1" t="str">
        <f t="shared" si="4"/>
        <v>-</v>
      </c>
    </row>
    <row r="112" spans="1:12" ht="260.10000000000002" customHeight="1" x14ac:dyDescent="0.25">
      <c r="A112" s="107"/>
      <c r="B112" s="100"/>
      <c r="C112" s="108"/>
      <c r="D112" s="109"/>
      <c r="E112" s="103"/>
      <c r="F112" s="103"/>
      <c r="G112" s="110"/>
      <c r="H112" s="50"/>
      <c r="I112" s="111"/>
      <c r="J112" s="106">
        <f t="shared" si="3"/>
        <v>0</v>
      </c>
      <c r="K112" s="1" t="str">
        <f t="shared" si="5"/>
        <v>-</v>
      </c>
      <c r="L112" s="1" t="str">
        <f t="shared" si="4"/>
        <v>-</v>
      </c>
    </row>
    <row r="113" spans="1:12" ht="260.10000000000002" customHeight="1" x14ac:dyDescent="0.25">
      <c r="A113" s="107"/>
      <c r="B113" s="100"/>
      <c r="C113" s="108"/>
      <c r="D113" s="109"/>
      <c r="E113" s="103"/>
      <c r="F113" s="103"/>
      <c r="G113" s="110"/>
      <c r="H113" s="50"/>
      <c r="I113" s="111"/>
      <c r="J113" s="106">
        <f t="shared" si="3"/>
        <v>0</v>
      </c>
      <c r="K113" s="1" t="str">
        <f t="shared" si="5"/>
        <v>-</v>
      </c>
      <c r="L113" s="1" t="str">
        <f t="shared" si="4"/>
        <v>-</v>
      </c>
    </row>
    <row r="114" spans="1:12" ht="260.10000000000002" customHeight="1" x14ac:dyDescent="0.25">
      <c r="A114" s="107"/>
      <c r="B114" s="100"/>
      <c r="C114" s="108"/>
      <c r="D114" s="109"/>
      <c r="E114" s="103"/>
      <c r="F114" s="103"/>
      <c r="G114" s="110"/>
      <c r="H114" s="50"/>
      <c r="I114" s="111"/>
      <c r="J114" s="106">
        <f t="shared" si="3"/>
        <v>0</v>
      </c>
      <c r="K114" s="1" t="str">
        <f t="shared" si="5"/>
        <v>-</v>
      </c>
      <c r="L114" s="1" t="str">
        <f t="shared" si="4"/>
        <v>-</v>
      </c>
    </row>
    <row r="115" spans="1:12" ht="260.10000000000002" customHeight="1" x14ac:dyDescent="0.25">
      <c r="A115" s="107"/>
      <c r="B115" s="100"/>
      <c r="C115" s="108"/>
      <c r="D115" s="109"/>
      <c r="E115" s="103"/>
      <c r="F115" s="103"/>
      <c r="G115" s="110"/>
      <c r="H115" s="50"/>
      <c r="I115" s="111"/>
      <c r="J115" s="106">
        <f t="shared" si="3"/>
        <v>0</v>
      </c>
      <c r="K115" s="1" t="str">
        <f t="shared" si="5"/>
        <v>-</v>
      </c>
      <c r="L115" s="1" t="str">
        <f t="shared" si="4"/>
        <v>-</v>
      </c>
    </row>
    <row r="116" spans="1:12" ht="260.10000000000002" customHeight="1" x14ac:dyDescent="0.25">
      <c r="A116" s="107"/>
      <c r="B116" s="100"/>
      <c r="C116" s="108"/>
      <c r="D116" s="109"/>
      <c r="E116" s="103"/>
      <c r="F116" s="103"/>
      <c r="G116" s="110"/>
      <c r="H116" s="50"/>
      <c r="I116" s="111"/>
      <c r="J116" s="106">
        <f t="shared" si="3"/>
        <v>0</v>
      </c>
      <c r="K116" s="1" t="str">
        <f t="shared" si="5"/>
        <v>-</v>
      </c>
      <c r="L116" s="1" t="str">
        <f t="shared" si="4"/>
        <v>-</v>
      </c>
    </row>
    <row r="117" spans="1:12" ht="260.10000000000002" customHeight="1" x14ac:dyDescent="0.25">
      <c r="A117" s="107"/>
      <c r="B117" s="100"/>
      <c r="C117" s="108"/>
      <c r="D117" s="109"/>
      <c r="E117" s="103"/>
      <c r="F117" s="103"/>
      <c r="G117" s="110"/>
      <c r="H117" s="50"/>
      <c r="I117" s="111"/>
      <c r="J117" s="106">
        <f t="shared" si="3"/>
        <v>0</v>
      </c>
      <c r="K117" s="1" t="str">
        <f t="shared" si="5"/>
        <v>-</v>
      </c>
      <c r="L117" s="1" t="str">
        <f t="shared" si="4"/>
        <v>-</v>
      </c>
    </row>
    <row r="118" spans="1:12" ht="260.10000000000002" customHeight="1" x14ac:dyDescent="0.25">
      <c r="A118" s="107"/>
      <c r="B118" s="100"/>
      <c r="C118" s="108"/>
      <c r="D118" s="109"/>
      <c r="E118" s="103"/>
      <c r="F118" s="103"/>
      <c r="G118" s="110"/>
      <c r="H118" s="50"/>
      <c r="I118" s="111"/>
      <c r="J118" s="106">
        <f t="shared" si="3"/>
        <v>0</v>
      </c>
      <c r="K118" s="1" t="str">
        <f t="shared" si="5"/>
        <v>-</v>
      </c>
      <c r="L118" s="1" t="str">
        <f t="shared" si="4"/>
        <v>-</v>
      </c>
    </row>
    <row r="119" spans="1:12" ht="260.10000000000002" customHeight="1" x14ac:dyDescent="0.25">
      <c r="A119" s="107"/>
      <c r="B119" s="100"/>
      <c r="C119" s="108"/>
      <c r="D119" s="109"/>
      <c r="E119" s="103"/>
      <c r="F119" s="103"/>
      <c r="G119" s="110"/>
      <c r="H119" s="50"/>
      <c r="I119" s="111"/>
      <c r="J119" s="106">
        <f t="shared" si="3"/>
        <v>0</v>
      </c>
      <c r="K119" s="1" t="str">
        <f t="shared" si="5"/>
        <v>-</v>
      </c>
      <c r="L119" s="1" t="str">
        <f t="shared" si="4"/>
        <v>-</v>
      </c>
    </row>
    <row r="120" spans="1:12" ht="260.10000000000002" customHeight="1" x14ac:dyDescent="0.25">
      <c r="A120" s="107"/>
      <c r="B120" s="100"/>
      <c r="C120" s="108"/>
      <c r="D120" s="109"/>
      <c r="E120" s="103"/>
      <c r="F120" s="103"/>
      <c r="G120" s="110"/>
      <c r="H120" s="50"/>
      <c r="I120" s="111"/>
      <c r="J120" s="106">
        <f t="shared" si="3"/>
        <v>0</v>
      </c>
      <c r="K120" s="1" t="str">
        <f t="shared" si="5"/>
        <v>-</v>
      </c>
      <c r="L120" s="1" t="str">
        <f t="shared" si="4"/>
        <v>-</v>
      </c>
    </row>
    <row r="121" spans="1:12" ht="260.10000000000002" customHeight="1" x14ac:dyDescent="0.25">
      <c r="A121" s="107"/>
      <c r="B121" s="100"/>
      <c r="C121" s="108"/>
      <c r="D121" s="109"/>
      <c r="E121" s="103"/>
      <c r="F121" s="103"/>
      <c r="G121" s="110"/>
      <c r="H121" s="50"/>
      <c r="I121" s="111"/>
      <c r="J121" s="106">
        <f t="shared" si="3"/>
        <v>0</v>
      </c>
      <c r="K121" s="1" t="str">
        <f t="shared" si="5"/>
        <v>-</v>
      </c>
      <c r="L121" s="1" t="str">
        <f t="shared" si="4"/>
        <v>-</v>
      </c>
    </row>
    <row r="122" spans="1:12" ht="260.10000000000002" customHeight="1" x14ac:dyDescent="0.25">
      <c r="A122" s="107"/>
      <c r="B122" s="100"/>
      <c r="C122" s="108"/>
      <c r="D122" s="109"/>
      <c r="E122" s="103"/>
      <c r="F122" s="103"/>
      <c r="G122" s="110"/>
      <c r="H122" s="50"/>
      <c r="I122" s="111"/>
      <c r="J122" s="106">
        <f t="shared" si="3"/>
        <v>0</v>
      </c>
      <c r="K122" s="1" t="str">
        <f t="shared" si="5"/>
        <v>-</v>
      </c>
      <c r="L122" s="1" t="str">
        <f t="shared" si="4"/>
        <v>-</v>
      </c>
    </row>
    <row r="123" spans="1:12" ht="260.10000000000002" customHeight="1" x14ac:dyDescent="0.25">
      <c r="A123" s="107"/>
      <c r="B123" s="100"/>
      <c r="C123" s="108"/>
      <c r="D123" s="109"/>
      <c r="E123" s="103"/>
      <c r="F123" s="103"/>
      <c r="G123" s="110"/>
      <c r="H123" s="50"/>
      <c r="I123" s="111"/>
      <c r="J123" s="106">
        <f t="shared" si="3"/>
        <v>0</v>
      </c>
      <c r="K123" s="1" t="str">
        <f t="shared" si="5"/>
        <v>-</v>
      </c>
      <c r="L123" s="1" t="str">
        <f t="shared" si="4"/>
        <v>-</v>
      </c>
    </row>
    <row r="124" spans="1:12" ht="260.10000000000002" customHeight="1" x14ac:dyDescent="0.25">
      <c r="A124" s="107"/>
      <c r="B124" s="100"/>
      <c r="C124" s="108"/>
      <c r="D124" s="109"/>
      <c r="E124" s="103"/>
      <c r="F124" s="103"/>
      <c r="G124" s="110"/>
      <c r="H124" s="50"/>
      <c r="I124" s="111"/>
      <c r="J124" s="106">
        <f t="shared" si="3"/>
        <v>0</v>
      </c>
      <c r="K124" s="1" t="str">
        <f t="shared" si="5"/>
        <v>-</v>
      </c>
      <c r="L124" s="1" t="str">
        <f t="shared" si="4"/>
        <v>-</v>
      </c>
    </row>
    <row r="125" spans="1:12" ht="260.10000000000002" customHeight="1" x14ac:dyDescent="0.25">
      <c r="A125" s="107"/>
      <c r="B125" s="100"/>
      <c r="C125" s="108"/>
      <c r="D125" s="109"/>
      <c r="E125" s="103"/>
      <c r="F125" s="103"/>
      <c r="G125" s="110"/>
      <c r="H125" s="50"/>
      <c r="I125" s="111"/>
      <c r="J125" s="106">
        <f t="shared" si="3"/>
        <v>0</v>
      </c>
      <c r="K125" s="1" t="str">
        <f t="shared" si="5"/>
        <v>-</v>
      </c>
      <c r="L125" s="1" t="str">
        <f t="shared" si="4"/>
        <v>-</v>
      </c>
    </row>
    <row r="126" spans="1:12" ht="260.10000000000002" customHeight="1" x14ac:dyDescent="0.25">
      <c r="A126" s="107"/>
      <c r="B126" s="100"/>
      <c r="C126" s="108"/>
      <c r="D126" s="109"/>
      <c r="E126" s="103"/>
      <c r="F126" s="103"/>
      <c r="G126" s="110"/>
      <c r="H126" s="50"/>
      <c r="I126" s="111"/>
      <c r="J126" s="106">
        <f t="shared" si="3"/>
        <v>0</v>
      </c>
      <c r="K126" s="1" t="str">
        <f t="shared" si="5"/>
        <v>-</v>
      </c>
      <c r="L126" s="1" t="str">
        <f t="shared" si="4"/>
        <v>-</v>
      </c>
    </row>
    <row r="127" spans="1:12" ht="260.10000000000002" customHeight="1" x14ac:dyDescent="0.25">
      <c r="A127" s="107"/>
      <c r="B127" s="100"/>
      <c r="C127" s="108"/>
      <c r="D127" s="109"/>
      <c r="E127" s="103"/>
      <c r="F127" s="103"/>
      <c r="G127" s="110"/>
      <c r="H127" s="50"/>
      <c r="I127" s="111"/>
      <c r="J127" s="106">
        <f t="shared" si="3"/>
        <v>0</v>
      </c>
      <c r="K127" s="1" t="str">
        <f t="shared" si="5"/>
        <v>-</v>
      </c>
      <c r="L127" s="1" t="str">
        <f t="shared" si="4"/>
        <v>-</v>
      </c>
    </row>
    <row r="128" spans="1:12" ht="260.10000000000002" customHeight="1" x14ac:dyDescent="0.25">
      <c r="A128" s="107"/>
      <c r="B128" s="100"/>
      <c r="C128" s="108"/>
      <c r="D128" s="109"/>
      <c r="E128" s="103"/>
      <c r="F128" s="103"/>
      <c r="G128" s="110"/>
      <c r="H128" s="50"/>
      <c r="I128" s="111"/>
      <c r="J128" s="106">
        <f t="shared" si="3"/>
        <v>0</v>
      </c>
      <c r="K128" s="1" t="str">
        <f t="shared" si="5"/>
        <v>-</v>
      </c>
      <c r="L128" s="1" t="str">
        <f t="shared" si="4"/>
        <v>-</v>
      </c>
    </row>
    <row r="129" spans="1:12" ht="260.10000000000002" customHeight="1" x14ac:dyDescent="0.25">
      <c r="A129" s="107"/>
      <c r="B129" s="100"/>
      <c r="C129" s="108"/>
      <c r="D129" s="109"/>
      <c r="E129" s="103"/>
      <c r="F129" s="103"/>
      <c r="G129" s="110"/>
      <c r="H129" s="50"/>
      <c r="I129" s="111"/>
      <c r="J129" s="106">
        <f t="shared" si="3"/>
        <v>0</v>
      </c>
      <c r="K129" s="1" t="str">
        <f t="shared" si="5"/>
        <v>-</v>
      </c>
      <c r="L129" s="1" t="str">
        <f t="shared" si="4"/>
        <v>-</v>
      </c>
    </row>
    <row r="130" spans="1:12" ht="260.10000000000002" customHeight="1" x14ac:dyDescent="0.25">
      <c r="A130" s="107"/>
      <c r="B130" s="100"/>
      <c r="C130" s="108"/>
      <c r="D130" s="109"/>
      <c r="E130" s="103"/>
      <c r="F130" s="103"/>
      <c r="G130" s="110"/>
      <c r="H130" s="50"/>
      <c r="I130" s="111"/>
      <c r="J130" s="106">
        <f t="shared" si="3"/>
        <v>0</v>
      </c>
      <c r="K130" s="1" t="str">
        <f t="shared" si="5"/>
        <v>-</v>
      </c>
      <c r="L130" s="1" t="str">
        <f t="shared" si="4"/>
        <v>-</v>
      </c>
    </row>
    <row r="131" spans="1:12" ht="260.10000000000002" customHeight="1" x14ac:dyDescent="0.25">
      <c r="A131" s="107"/>
      <c r="B131" s="100"/>
      <c r="C131" s="108"/>
      <c r="D131" s="109"/>
      <c r="E131" s="103"/>
      <c r="F131" s="103"/>
      <c r="G131" s="110"/>
      <c r="H131" s="50"/>
      <c r="I131" s="111"/>
      <c r="J131" s="106">
        <f t="shared" ref="J131:J194" si="6">IF(B131="",0,IF(C131="",0,IF(C131="Staff Costs", G131*H131*I131,IF(C131="Travel and Accommodation",G131*H131*I131,G131*I131))))</f>
        <v>0</v>
      </c>
      <c r="K131" s="1" t="str">
        <f t="shared" si="5"/>
        <v>-</v>
      </c>
      <c r="L131" s="1" t="str">
        <f t="shared" si="4"/>
        <v>-</v>
      </c>
    </row>
    <row r="132" spans="1:12" ht="260.10000000000002" customHeight="1" x14ac:dyDescent="0.25">
      <c r="A132" s="107"/>
      <c r="B132" s="100"/>
      <c r="C132" s="108"/>
      <c r="D132" s="109"/>
      <c r="E132" s="103"/>
      <c r="F132" s="103"/>
      <c r="G132" s="110"/>
      <c r="H132" s="50"/>
      <c r="I132" s="111"/>
      <c r="J132" s="106">
        <f t="shared" si="6"/>
        <v>0</v>
      </c>
      <c r="K132" s="1" t="str">
        <f t="shared" si="5"/>
        <v>-</v>
      </c>
      <c r="L132" s="1" t="str">
        <f t="shared" ref="L132:L195" si="7">CONCATENATE(A132,"-",D132)</f>
        <v>-</v>
      </c>
    </row>
    <row r="133" spans="1:12" ht="260.10000000000002" customHeight="1" x14ac:dyDescent="0.25">
      <c r="A133" s="107"/>
      <c r="B133" s="100"/>
      <c r="C133" s="108"/>
      <c r="D133" s="109"/>
      <c r="E133" s="103"/>
      <c r="F133" s="103"/>
      <c r="G133" s="110"/>
      <c r="H133" s="50"/>
      <c r="I133" s="111"/>
      <c r="J133" s="106">
        <f t="shared" si="6"/>
        <v>0</v>
      </c>
      <c r="K133" s="1" t="str">
        <f t="shared" ref="K133:K196" si="8">CONCATENATE(B133,"-",C133)</f>
        <v>-</v>
      </c>
      <c r="L133" s="1" t="str">
        <f t="shared" si="7"/>
        <v>-</v>
      </c>
    </row>
    <row r="134" spans="1:12" ht="260.10000000000002" customHeight="1" x14ac:dyDescent="0.25">
      <c r="A134" s="107"/>
      <c r="B134" s="100"/>
      <c r="C134" s="108"/>
      <c r="D134" s="109"/>
      <c r="E134" s="103"/>
      <c r="F134" s="103"/>
      <c r="G134" s="110"/>
      <c r="H134" s="50"/>
      <c r="I134" s="111"/>
      <c r="J134" s="106">
        <f t="shared" si="6"/>
        <v>0</v>
      </c>
      <c r="K134" s="1" t="str">
        <f t="shared" si="8"/>
        <v>-</v>
      </c>
      <c r="L134" s="1" t="str">
        <f t="shared" si="7"/>
        <v>-</v>
      </c>
    </row>
    <row r="135" spans="1:12" ht="260.10000000000002" customHeight="1" x14ac:dyDescent="0.25">
      <c r="A135" s="107"/>
      <c r="B135" s="100"/>
      <c r="C135" s="108"/>
      <c r="D135" s="109"/>
      <c r="E135" s="103"/>
      <c r="F135" s="103"/>
      <c r="G135" s="110"/>
      <c r="H135" s="50"/>
      <c r="I135" s="111"/>
      <c r="J135" s="106">
        <f t="shared" si="6"/>
        <v>0</v>
      </c>
      <c r="K135" s="1" t="str">
        <f t="shared" si="8"/>
        <v>-</v>
      </c>
      <c r="L135" s="1" t="str">
        <f t="shared" si="7"/>
        <v>-</v>
      </c>
    </row>
    <row r="136" spans="1:12" ht="260.10000000000002" customHeight="1" x14ac:dyDescent="0.25">
      <c r="A136" s="107"/>
      <c r="B136" s="100"/>
      <c r="C136" s="108"/>
      <c r="D136" s="109"/>
      <c r="E136" s="103"/>
      <c r="F136" s="103"/>
      <c r="G136" s="110"/>
      <c r="H136" s="50"/>
      <c r="I136" s="111"/>
      <c r="J136" s="106">
        <f t="shared" si="6"/>
        <v>0</v>
      </c>
      <c r="K136" s="1" t="str">
        <f t="shared" si="8"/>
        <v>-</v>
      </c>
      <c r="L136" s="1" t="str">
        <f t="shared" si="7"/>
        <v>-</v>
      </c>
    </row>
    <row r="137" spans="1:12" ht="260.10000000000002" customHeight="1" x14ac:dyDescent="0.25">
      <c r="A137" s="107"/>
      <c r="B137" s="100"/>
      <c r="C137" s="108"/>
      <c r="D137" s="109"/>
      <c r="E137" s="103"/>
      <c r="F137" s="103"/>
      <c r="G137" s="110"/>
      <c r="H137" s="50"/>
      <c r="I137" s="111"/>
      <c r="J137" s="106">
        <f t="shared" si="6"/>
        <v>0</v>
      </c>
      <c r="K137" s="1" t="str">
        <f t="shared" si="8"/>
        <v>-</v>
      </c>
      <c r="L137" s="1" t="str">
        <f t="shared" si="7"/>
        <v>-</v>
      </c>
    </row>
    <row r="138" spans="1:12" ht="260.10000000000002" customHeight="1" x14ac:dyDescent="0.25">
      <c r="A138" s="107"/>
      <c r="B138" s="100"/>
      <c r="C138" s="108"/>
      <c r="D138" s="109"/>
      <c r="E138" s="103"/>
      <c r="F138" s="103"/>
      <c r="G138" s="110"/>
      <c r="H138" s="50"/>
      <c r="I138" s="111"/>
      <c r="J138" s="106">
        <f t="shared" si="6"/>
        <v>0</v>
      </c>
      <c r="K138" s="1" t="str">
        <f t="shared" si="8"/>
        <v>-</v>
      </c>
      <c r="L138" s="1" t="str">
        <f t="shared" si="7"/>
        <v>-</v>
      </c>
    </row>
    <row r="139" spans="1:12" ht="260.10000000000002" customHeight="1" x14ac:dyDescent="0.25">
      <c r="A139" s="107"/>
      <c r="B139" s="100"/>
      <c r="C139" s="108"/>
      <c r="D139" s="109"/>
      <c r="E139" s="103"/>
      <c r="F139" s="103"/>
      <c r="G139" s="110"/>
      <c r="H139" s="50"/>
      <c r="I139" s="111"/>
      <c r="J139" s="106">
        <f t="shared" si="6"/>
        <v>0</v>
      </c>
      <c r="K139" s="1" t="str">
        <f t="shared" si="8"/>
        <v>-</v>
      </c>
      <c r="L139" s="1" t="str">
        <f t="shared" si="7"/>
        <v>-</v>
      </c>
    </row>
    <row r="140" spans="1:12" ht="260.10000000000002" customHeight="1" x14ac:dyDescent="0.25">
      <c r="A140" s="107"/>
      <c r="B140" s="100"/>
      <c r="C140" s="108"/>
      <c r="D140" s="109"/>
      <c r="E140" s="103"/>
      <c r="F140" s="103"/>
      <c r="G140" s="110"/>
      <c r="H140" s="50"/>
      <c r="I140" s="111"/>
      <c r="J140" s="106">
        <f t="shared" si="6"/>
        <v>0</v>
      </c>
      <c r="K140" s="1" t="str">
        <f t="shared" si="8"/>
        <v>-</v>
      </c>
      <c r="L140" s="1" t="str">
        <f t="shared" si="7"/>
        <v>-</v>
      </c>
    </row>
    <row r="141" spans="1:12" ht="260.10000000000002" customHeight="1" x14ac:dyDescent="0.25">
      <c r="A141" s="107"/>
      <c r="B141" s="100"/>
      <c r="C141" s="108"/>
      <c r="D141" s="109"/>
      <c r="E141" s="103"/>
      <c r="F141" s="103"/>
      <c r="G141" s="110"/>
      <c r="H141" s="50"/>
      <c r="I141" s="111"/>
      <c r="J141" s="106">
        <f t="shared" si="6"/>
        <v>0</v>
      </c>
      <c r="K141" s="1" t="str">
        <f t="shared" si="8"/>
        <v>-</v>
      </c>
      <c r="L141" s="1" t="str">
        <f t="shared" si="7"/>
        <v>-</v>
      </c>
    </row>
    <row r="142" spans="1:12" ht="260.10000000000002" customHeight="1" x14ac:dyDescent="0.25">
      <c r="A142" s="107"/>
      <c r="B142" s="100"/>
      <c r="C142" s="108"/>
      <c r="D142" s="109"/>
      <c r="E142" s="103"/>
      <c r="F142" s="103"/>
      <c r="G142" s="110"/>
      <c r="H142" s="50"/>
      <c r="I142" s="111"/>
      <c r="J142" s="106">
        <f t="shared" si="6"/>
        <v>0</v>
      </c>
      <c r="K142" s="1" t="str">
        <f t="shared" si="8"/>
        <v>-</v>
      </c>
      <c r="L142" s="1" t="str">
        <f t="shared" si="7"/>
        <v>-</v>
      </c>
    </row>
    <row r="143" spans="1:12" ht="260.10000000000002" customHeight="1" x14ac:dyDescent="0.25">
      <c r="A143" s="107"/>
      <c r="B143" s="100"/>
      <c r="C143" s="108"/>
      <c r="D143" s="109"/>
      <c r="E143" s="103"/>
      <c r="F143" s="103"/>
      <c r="G143" s="110"/>
      <c r="H143" s="50"/>
      <c r="I143" s="111"/>
      <c r="J143" s="106">
        <f t="shared" si="6"/>
        <v>0</v>
      </c>
      <c r="K143" s="1" t="str">
        <f t="shared" si="8"/>
        <v>-</v>
      </c>
      <c r="L143" s="1" t="str">
        <f t="shared" si="7"/>
        <v>-</v>
      </c>
    </row>
    <row r="144" spans="1:12" ht="260.10000000000002" customHeight="1" x14ac:dyDescent="0.25">
      <c r="A144" s="107"/>
      <c r="B144" s="100"/>
      <c r="C144" s="108"/>
      <c r="D144" s="109"/>
      <c r="E144" s="103"/>
      <c r="F144" s="103"/>
      <c r="G144" s="110"/>
      <c r="H144" s="50"/>
      <c r="I144" s="111"/>
      <c r="J144" s="106">
        <f t="shared" si="6"/>
        <v>0</v>
      </c>
      <c r="K144" s="1" t="str">
        <f t="shared" si="8"/>
        <v>-</v>
      </c>
      <c r="L144" s="1" t="str">
        <f t="shared" si="7"/>
        <v>-</v>
      </c>
    </row>
    <row r="145" spans="1:12" ht="260.10000000000002" customHeight="1" x14ac:dyDescent="0.25">
      <c r="A145" s="107"/>
      <c r="B145" s="100"/>
      <c r="C145" s="108"/>
      <c r="D145" s="109"/>
      <c r="E145" s="103"/>
      <c r="F145" s="103"/>
      <c r="G145" s="110"/>
      <c r="H145" s="50"/>
      <c r="I145" s="111"/>
      <c r="J145" s="106">
        <f t="shared" si="6"/>
        <v>0</v>
      </c>
      <c r="K145" s="1" t="str">
        <f t="shared" si="8"/>
        <v>-</v>
      </c>
      <c r="L145" s="1" t="str">
        <f t="shared" si="7"/>
        <v>-</v>
      </c>
    </row>
    <row r="146" spans="1:12" ht="260.10000000000002" customHeight="1" x14ac:dyDescent="0.25">
      <c r="A146" s="107"/>
      <c r="B146" s="100"/>
      <c r="C146" s="108"/>
      <c r="D146" s="109"/>
      <c r="E146" s="103"/>
      <c r="F146" s="103"/>
      <c r="G146" s="110"/>
      <c r="H146" s="50"/>
      <c r="I146" s="111"/>
      <c r="J146" s="106">
        <f t="shared" si="6"/>
        <v>0</v>
      </c>
      <c r="K146" s="1" t="str">
        <f t="shared" si="8"/>
        <v>-</v>
      </c>
      <c r="L146" s="1" t="str">
        <f t="shared" si="7"/>
        <v>-</v>
      </c>
    </row>
    <row r="147" spans="1:12" ht="260.10000000000002" customHeight="1" x14ac:dyDescent="0.25">
      <c r="A147" s="107"/>
      <c r="B147" s="100"/>
      <c r="C147" s="108"/>
      <c r="D147" s="109"/>
      <c r="E147" s="103"/>
      <c r="F147" s="103"/>
      <c r="G147" s="110"/>
      <c r="H147" s="50"/>
      <c r="I147" s="111"/>
      <c r="J147" s="106">
        <f t="shared" si="6"/>
        <v>0</v>
      </c>
      <c r="K147" s="1" t="str">
        <f t="shared" si="8"/>
        <v>-</v>
      </c>
      <c r="L147" s="1" t="str">
        <f t="shared" si="7"/>
        <v>-</v>
      </c>
    </row>
    <row r="148" spans="1:12" ht="260.10000000000002" customHeight="1" x14ac:dyDescent="0.25">
      <c r="A148" s="107"/>
      <c r="B148" s="100"/>
      <c r="C148" s="108"/>
      <c r="D148" s="109"/>
      <c r="E148" s="103"/>
      <c r="F148" s="103"/>
      <c r="G148" s="110"/>
      <c r="H148" s="50"/>
      <c r="I148" s="111"/>
      <c r="J148" s="106">
        <f t="shared" si="6"/>
        <v>0</v>
      </c>
      <c r="K148" s="1" t="str">
        <f t="shared" si="8"/>
        <v>-</v>
      </c>
      <c r="L148" s="1" t="str">
        <f t="shared" si="7"/>
        <v>-</v>
      </c>
    </row>
    <row r="149" spans="1:12" ht="260.10000000000002" customHeight="1" x14ac:dyDescent="0.25">
      <c r="A149" s="107"/>
      <c r="B149" s="100"/>
      <c r="C149" s="108"/>
      <c r="D149" s="109"/>
      <c r="E149" s="103"/>
      <c r="F149" s="103"/>
      <c r="G149" s="110"/>
      <c r="H149" s="50"/>
      <c r="I149" s="111"/>
      <c r="J149" s="106">
        <f t="shared" si="6"/>
        <v>0</v>
      </c>
      <c r="K149" s="1" t="str">
        <f t="shared" si="8"/>
        <v>-</v>
      </c>
      <c r="L149" s="1" t="str">
        <f t="shared" si="7"/>
        <v>-</v>
      </c>
    </row>
    <row r="150" spans="1:12" ht="260.10000000000002" customHeight="1" x14ac:dyDescent="0.25">
      <c r="A150" s="107"/>
      <c r="B150" s="100"/>
      <c r="C150" s="108"/>
      <c r="D150" s="109"/>
      <c r="E150" s="103"/>
      <c r="F150" s="103"/>
      <c r="G150" s="110"/>
      <c r="H150" s="50"/>
      <c r="I150" s="111"/>
      <c r="J150" s="106">
        <f t="shared" si="6"/>
        <v>0</v>
      </c>
      <c r="K150" s="1" t="str">
        <f t="shared" si="8"/>
        <v>-</v>
      </c>
      <c r="L150" s="1" t="str">
        <f t="shared" si="7"/>
        <v>-</v>
      </c>
    </row>
    <row r="151" spans="1:12" ht="260.10000000000002" customHeight="1" x14ac:dyDescent="0.25">
      <c r="A151" s="107"/>
      <c r="B151" s="100"/>
      <c r="C151" s="108"/>
      <c r="D151" s="109"/>
      <c r="E151" s="103"/>
      <c r="F151" s="103"/>
      <c r="G151" s="110"/>
      <c r="H151" s="50"/>
      <c r="I151" s="111"/>
      <c r="J151" s="106">
        <f t="shared" si="6"/>
        <v>0</v>
      </c>
      <c r="K151" s="1" t="str">
        <f t="shared" si="8"/>
        <v>-</v>
      </c>
      <c r="L151" s="1" t="str">
        <f t="shared" si="7"/>
        <v>-</v>
      </c>
    </row>
    <row r="152" spans="1:12" ht="260.10000000000002" customHeight="1" x14ac:dyDescent="0.25">
      <c r="A152" s="107"/>
      <c r="B152" s="100"/>
      <c r="C152" s="108"/>
      <c r="D152" s="109"/>
      <c r="E152" s="103"/>
      <c r="F152" s="103"/>
      <c r="G152" s="110"/>
      <c r="H152" s="50"/>
      <c r="I152" s="111"/>
      <c r="J152" s="106">
        <f t="shared" si="6"/>
        <v>0</v>
      </c>
      <c r="K152" s="1" t="str">
        <f t="shared" si="8"/>
        <v>-</v>
      </c>
      <c r="L152" s="1" t="str">
        <f t="shared" si="7"/>
        <v>-</v>
      </c>
    </row>
    <row r="153" spans="1:12" ht="260.10000000000002" customHeight="1" x14ac:dyDescent="0.25">
      <c r="A153" s="107"/>
      <c r="B153" s="100"/>
      <c r="C153" s="108"/>
      <c r="D153" s="109"/>
      <c r="E153" s="103"/>
      <c r="F153" s="103"/>
      <c r="G153" s="110"/>
      <c r="H153" s="50"/>
      <c r="I153" s="111"/>
      <c r="J153" s="106">
        <f t="shared" si="6"/>
        <v>0</v>
      </c>
      <c r="K153" s="1" t="str">
        <f t="shared" si="8"/>
        <v>-</v>
      </c>
      <c r="L153" s="1" t="str">
        <f t="shared" si="7"/>
        <v>-</v>
      </c>
    </row>
    <row r="154" spans="1:12" ht="260.10000000000002" customHeight="1" x14ac:dyDescent="0.25">
      <c r="A154" s="107"/>
      <c r="B154" s="100"/>
      <c r="C154" s="108"/>
      <c r="D154" s="109"/>
      <c r="E154" s="103"/>
      <c r="F154" s="103"/>
      <c r="G154" s="110"/>
      <c r="H154" s="50"/>
      <c r="I154" s="111"/>
      <c r="J154" s="106">
        <f t="shared" si="6"/>
        <v>0</v>
      </c>
      <c r="K154" s="1" t="str">
        <f t="shared" si="8"/>
        <v>-</v>
      </c>
      <c r="L154" s="1" t="str">
        <f t="shared" si="7"/>
        <v>-</v>
      </c>
    </row>
    <row r="155" spans="1:12" ht="260.10000000000002" customHeight="1" x14ac:dyDescent="0.25">
      <c r="A155" s="107"/>
      <c r="B155" s="100"/>
      <c r="C155" s="108"/>
      <c r="D155" s="109"/>
      <c r="E155" s="103"/>
      <c r="F155" s="103"/>
      <c r="G155" s="110"/>
      <c r="H155" s="50"/>
      <c r="I155" s="111"/>
      <c r="J155" s="106">
        <f t="shared" si="6"/>
        <v>0</v>
      </c>
      <c r="K155" s="1" t="str">
        <f t="shared" si="8"/>
        <v>-</v>
      </c>
      <c r="L155" s="1" t="str">
        <f t="shared" si="7"/>
        <v>-</v>
      </c>
    </row>
    <row r="156" spans="1:12" ht="260.10000000000002" customHeight="1" x14ac:dyDescent="0.25">
      <c r="A156" s="107"/>
      <c r="B156" s="100"/>
      <c r="C156" s="108"/>
      <c r="D156" s="109"/>
      <c r="E156" s="103"/>
      <c r="F156" s="103"/>
      <c r="G156" s="110"/>
      <c r="H156" s="50"/>
      <c r="I156" s="111"/>
      <c r="J156" s="106">
        <f t="shared" si="6"/>
        <v>0</v>
      </c>
      <c r="K156" s="1" t="str">
        <f t="shared" si="8"/>
        <v>-</v>
      </c>
      <c r="L156" s="1" t="str">
        <f t="shared" si="7"/>
        <v>-</v>
      </c>
    </row>
    <row r="157" spans="1:12" ht="260.10000000000002" customHeight="1" x14ac:dyDescent="0.25">
      <c r="A157" s="107"/>
      <c r="B157" s="100"/>
      <c r="C157" s="108"/>
      <c r="D157" s="109"/>
      <c r="E157" s="103"/>
      <c r="F157" s="103"/>
      <c r="G157" s="110"/>
      <c r="H157" s="50"/>
      <c r="I157" s="111"/>
      <c r="J157" s="106">
        <f t="shared" si="6"/>
        <v>0</v>
      </c>
      <c r="K157" s="1" t="str">
        <f t="shared" si="8"/>
        <v>-</v>
      </c>
      <c r="L157" s="1" t="str">
        <f t="shared" si="7"/>
        <v>-</v>
      </c>
    </row>
    <row r="158" spans="1:12" ht="260.10000000000002" customHeight="1" x14ac:dyDescent="0.25">
      <c r="A158" s="107"/>
      <c r="B158" s="100"/>
      <c r="C158" s="108"/>
      <c r="D158" s="109"/>
      <c r="E158" s="103"/>
      <c r="F158" s="103"/>
      <c r="G158" s="110"/>
      <c r="H158" s="50"/>
      <c r="I158" s="111"/>
      <c r="J158" s="106">
        <f t="shared" si="6"/>
        <v>0</v>
      </c>
      <c r="K158" s="1" t="str">
        <f t="shared" si="8"/>
        <v>-</v>
      </c>
      <c r="L158" s="1" t="str">
        <f t="shared" si="7"/>
        <v>-</v>
      </c>
    </row>
    <row r="159" spans="1:12" ht="260.10000000000002" customHeight="1" x14ac:dyDescent="0.25">
      <c r="A159" s="107"/>
      <c r="B159" s="100"/>
      <c r="C159" s="108"/>
      <c r="D159" s="109"/>
      <c r="E159" s="103"/>
      <c r="F159" s="103"/>
      <c r="G159" s="110"/>
      <c r="H159" s="50"/>
      <c r="I159" s="111"/>
      <c r="J159" s="106">
        <f t="shared" si="6"/>
        <v>0</v>
      </c>
      <c r="K159" s="1" t="str">
        <f t="shared" si="8"/>
        <v>-</v>
      </c>
      <c r="L159" s="1" t="str">
        <f t="shared" si="7"/>
        <v>-</v>
      </c>
    </row>
    <row r="160" spans="1:12" ht="260.10000000000002" customHeight="1" x14ac:dyDescent="0.25">
      <c r="A160" s="107"/>
      <c r="B160" s="100"/>
      <c r="C160" s="108"/>
      <c r="D160" s="109"/>
      <c r="E160" s="103"/>
      <c r="F160" s="103"/>
      <c r="G160" s="110"/>
      <c r="H160" s="50"/>
      <c r="I160" s="111"/>
      <c r="J160" s="106">
        <f t="shared" si="6"/>
        <v>0</v>
      </c>
      <c r="K160" s="1" t="str">
        <f t="shared" si="8"/>
        <v>-</v>
      </c>
      <c r="L160" s="1" t="str">
        <f t="shared" si="7"/>
        <v>-</v>
      </c>
    </row>
    <row r="161" spans="1:12" ht="260.10000000000002" customHeight="1" x14ac:dyDescent="0.25">
      <c r="A161" s="107"/>
      <c r="B161" s="100"/>
      <c r="C161" s="108"/>
      <c r="D161" s="109"/>
      <c r="E161" s="103"/>
      <c r="F161" s="103"/>
      <c r="G161" s="110"/>
      <c r="H161" s="50"/>
      <c r="I161" s="111"/>
      <c r="J161" s="106">
        <f t="shared" si="6"/>
        <v>0</v>
      </c>
      <c r="K161" s="1" t="str">
        <f t="shared" si="8"/>
        <v>-</v>
      </c>
      <c r="L161" s="1" t="str">
        <f t="shared" si="7"/>
        <v>-</v>
      </c>
    </row>
    <row r="162" spans="1:12" ht="260.10000000000002" customHeight="1" x14ac:dyDescent="0.25">
      <c r="A162" s="107"/>
      <c r="B162" s="100"/>
      <c r="C162" s="108"/>
      <c r="D162" s="109"/>
      <c r="E162" s="103"/>
      <c r="F162" s="103"/>
      <c r="G162" s="110"/>
      <c r="H162" s="50"/>
      <c r="I162" s="111"/>
      <c r="J162" s="106">
        <f t="shared" si="6"/>
        <v>0</v>
      </c>
      <c r="K162" s="1" t="str">
        <f t="shared" si="8"/>
        <v>-</v>
      </c>
      <c r="L162" s="1" t="str">
        <f t="shared" si="7"/>
        <v>-</v>
      </c>
    </row>
    <row r="163" spans="1:12" ht="260.10000000000002" customHeight="1" x14ac:dyDescent="0.25">
      <c r="A163" s="107"/>
      <c r="B163" s="100"/>
      <c r="C163" s="108"/>
      <c r="D163" s="109"/>
      <c r="E163" s="103"/>
      <c r="F163" s="103"/>
      <c r="G163" s="110"/>
      <c r="H163" s="50"/>
      <c r="I163" s="111"/>
      <c r="J163" s="106">
        <f t="shared" si="6"/>
        <v>0</v>
      </c>
      <c r="K163" s="1" t="str">
        <f t="shared" si="8"/>
        <v>-</v>
      </c>
      <c r="L163" s="1" t="str">
        <f t="shared" si="7"/>
        <v>-</v>
      </c>
    </row>
    <row r="164" spans="1:12" ht="260.10000000000002" customHeight="1" x14ac:dyDescent="0.25">
      <c r="A164" s="107"/>
      <c r="B164" s="100"/>
      <c r="C164" s="108"/>
      <c r="D164" s="109"/>
      <c r="E164" s="103"/>
      <c r="F164" s="103"/>
      <c r="G164" s="110"/>
      <c r="H164" s="50"/>
      <c r="I164" s="111"/>
      <c r="J164" s="106">
        <f t="shared" si="6"/>
        <v>0</v>
      </c>
      <c r="K164" s="1" t="str">
        <f t="shared" si="8"/>
        <v>-</v>
      </c>
      <c r="L164" s="1" t="str">
        <f t="shared" si="7"/>
        <v>-</v>
      </c>
    </row>
    <row r="165" spans="1:12" ht="260.10000000000002" customHeight="1" x14ac:dyDescent="0.25">
      <c r="A165" s="107"/>
      <c r="B165" s="100"/>
      <c r="C165" s="108"/>
      <c r="D165" s="109"/>
      <c r="E165" s="103"/>
      <c r="F165" s="103"/>
      <c r="G165" s="110"/>
      <c r="H165" s="50"/>
      <c r="I165" s="111"/>
      <c r="J165" s="106">
        <f t="shared" si="6"/>
        <v>0</v>
      </c>
      <c r="K165" s="1" t="str">
        <f t="shared" si="8"/>
        <v>-</v>
      </c>
      <c r="L165" s="1" t="str">
        <f t="shared" si="7"/>
        <v>-</v>
      </c>
    </row>
    <row r="166" spans="1:12" ht="260.10000000000002" customHeight="1" x14ac:dyDescent="0.25">
      <c r="A166" s="107"/>
      <c r="B166" s="100"/>
      <c r="C166" s="108"/>
      <c r="D166" s="109"/>
      <c r="E166" s="103"/>
      <c r="F166" s="103"/>
      <c r="G166" s="110"/>
      <c r="H166" s="50"/>
      <c r="I166" s="111"/>
      <c r="J166" s="106">
        <f t="shared" si="6"/>
        <v>0</v>
      </c>
      <c r="K166" s="1" t="str">
        <f t="shared" si="8"/>
        <v>-</v>
      </c>
      <c r="L166" s="1" t="str">
        <f t="shared" si="7"/>
        <v>-</v>
      </c>
    </row>
    <row r="167" spans="1:12" ht="260.10000000000002" customHeight="1" x14ac:dyDescent="0.25">
      <c r="A167" s="107"/>
      <c r="B167" s="100"/>
      <c r="C167" s="108"/>
      <c r="D167" s="109"/>
      <c r="E167" s="103"/>
      <c r="F167" s="103"/>
      <c r="G167" s="110"/>
      <c r="H167" s="50"/>
      <c r="I167" s="111"/>
      <c r="J167" s="106">
        <f t="shared" si="6"/>
        <v>0</v>
      </c>
      <c r="K167" s="1" t="str">
        <f t="shared" si="8"/>
        <v>-</v>
      </c>
      <c r="L167" s="1" t="str">
        <f t="shared" si="7"/>
        <v>-</v>
      </c>
    </row>
    <row r="168" spans="1:12" ht="260.10000000000002" customHeight="1" x14ac:dyDescent="0.25">
      <c r="A168" s="107"/>
      <c r="B168" s="100"/>
      <c r="C168" s="108"/>
      <c r="D168" s="109"/>
      <c r="E168" s="103"/>
      <c r="F168" s="103"/>
      <c r="G168" s="110"/>
      <c r="H168" s="50"/>
      <c r="I168" s="111"/>
      <c r="J168" s="106">
        <f t="shared" si="6"/>
        <v>0</v>
      </c>
      <c r="K168" s="1" t="str">
        <f t="shared" si="8"/>
        <v>-</v>
      </c>
      <c r="L168" s="1" t="str">
        <f t="shared" si="7"/>
        <v>-</v>
      </c>
    </row>
    <row r="169" spans="1:12" ht="260.10000000000002" customHeight="1" x14ac:dyDescent="0.25">
      <c r="A169" s="107"/>
      <c r="B169" s="100"/>
      <c r="C169" s="108"/>
      <c r="D169" s="109"/>
      <c r="E169" s="103"/>
      <c r="F169" s="103"/>
      <c r="G169" s="110"/>
      <c r="H169" s="50"/>
      <c r="I169" s="111"/>
      <c r="J169" s="106">
        <f t="shared" si="6"/>
        <v>0</v>
      </c>
      <c r="K169" s="1" t="str">
        <f t="shared" si="8"/>
        <v>-</v>
      </c>
      <c r="L169" s="1" t="str">
        <f t="shared" si="7"/>
        <v>-</v>
      </c>
    </row>
    <row r="170" spans="1:12" ht="260.10000000000002" customHeight="1" x14ac:dyDescent="0.25">
      <c r="A170" s="107"/>
      <c r="B170" s="100"/>
      <c r="C170" s="108"/>
      <c r="D170" s="109"/>
      <c r="E170" s="103"/>
      <c r="F170" s="103"/>
      <c r="G170" s="110"/>
      <c r="H170" s="50"/>
      <c r="I170" s="111"/>
      <c r="J170" s="106">
        <f t="shared" si="6"/>
        <v>0</v>
      </c>
      <c r="K170" s="1" t="str">
        <f t="shared" si="8"/>
        <v>-</v>
      </c>
      <c r="L170" s="1" t="str">
        <f t="shared" si="7"/>
        <v>-</v>
      </c>
    </row>
    <row r="171" spans="1:12" ht="260.10000000000002" customHeight="1" x14ac:dyDescent="0.25">
      <c r="A171" s="107"/>
      <c r="B171" s="100"/>
      <c r="C171" s="108"/>
      <c r="D171" s="109"/>
      <c r="E171" s="103"/>
      <c r="F171" s="103"/>
      <c r="G171" s="110"/>
      <c r="H171" s="50"/>
      <c r="I171" s="111"/>
      <c r="J171" s="106">
        <f t="shared" si="6"/>
        <v>0</v>
      </c>
      <c r="K171" s="1" t="str">
        <f t="shared" si="8"/>
        <v>-</v>
      </c>
      <c r="L171" s="1" t="str">
        <f t="shared" si="7"/>
        <v>-</v>
      </c>
    </row>
    <row r="172" spans="1:12" ht="260.10000000000002" customHeight="1" x14ac:dyDescent="0.25">
      <c r="A172" s="107"/>
      <c r="B172" s="100"/>
      <c r="C172" s="108"/>
      <c r="D172" s="109"/>
      <c r="E172" s="103"/>
      <c r="F172" s="103"/>
      <c r="G172" s="110"/>
      <c r="H172" s="50"/>
      <c r="I172" s="111"/>
      <c r="J172" s="106">
        <f t="shared" si="6"/>
        <v>0</v>
      </c>
      <c r="K172" s="1" t="str">
        <f t="shared" si="8"/>
        <v>-</v>
      </c>
      <c r="L172" s="1" t="str">
        <f t="shared" si="7"/>
        <v>-</v>
      </c>
    </row>
    <row r="173" spans="1:12" ht="260.10000000000002" customHeight="1" x14ac:dyDescent="0.25">
      <c r="A173" s="107"/>
      <c r="B173" s="100"/>
      <c r="C173" s="108"/>
      <c r="D173" s="109"/>
      <c r="E173" s="103"/>
      <c r="F173" s="103"/>
      <c r="G173" s="110"/>
      <c r="H173" s="50"/>
      <c r="I173" s="111"/>
      <c r="J173" s="106">
        <f t="shared" si="6"/>
        <v>0</v>
      </c>
      <c r="K173" s="1" t="str">
        <f t="shared" si="8"/>
        <v>-</v>
      </c>
      <c r="L173" s="1" t="str">
        <f t="shared" si="7"/>
        <v>-</v>
      </c>
    </row>
    <row r="174" spans="1:12" ht="260.10000000000002" customHeight="1" x14ac:dyDescent="0.25">
      <c r="A174" s="107"/>
      <c r="B174" s="100"/>
      <c r="C174" s="108"/>
      <c r="D174" s="109"/>
      <c r="E174" s="103"/>
      <c r="F174" s="103"/>
      <c r="G174" s="110"/>
      <c r="H174" s="50"/>
      <c r="I174" s="111"/>
      <c r="J174" s="106">
        <f t="shared" si="6"/>
        <v>0</v>
      </c>
      <c r="K174" s="1" t="str">
        <f t="shared" si="8"/>
        <v>-</v>
      </c>
      <c r="L174" s="1" t="str">
        <f t="shared" si="7"/>
        <v>-</v>
      </c>
    </row>
    <row r="175" spans="1:12" ht="260.10000000000002" customHeight="1" x14ac:dyDescent="0.25">
      <c r="A175" s="107"/>
      <c r="B175" s="100"/>
      <c r="C175" s="108"/>
      <c r="D175" s="109"/>
      <c r="E175" s="103"/>
      <c r="F175" s="103"/>
      <c r="G175" s="110"/>
      <c r="H175" s="50"/>
      <c r="I175" s="111"/>
      <c r="J175" s="106">
        <f t="shared" si="6"/>
        <v>0</v>
      </c>
      <c r="K175" s="1" t="str">
        <f t="shared" si="8"/>
        <v>-</v>
      </c>
      <c r="L175" s="1" t="str">
        <f t="shared" si="7"/>
        <v>-</v>
      </c>
    </row>
    <row r="176" spans="1:12" ht="260.10000000000002" customHeight="1" x14ac:dyDescent="0.25">
      <c r="A176" s="107"/>
      <c r="B176" s="100"/>
      <c r="C176" s="108"/>
      <c r="D176" s="109"/>
      <c r="E176" s="103"/>
      <c r="F176" s="103"/>
      <c r="G176" s="110"/>
      <c r="H176" s="50"/>
      <c r="I176" s="111"/>
      <c r="J176" s="106">
        <f t="shared" si="6"/>
        <v>0</v>
      </c>
      <c r="K176" s="1" t="str">
        <f t="shared" si="8"/>
        <v>-</v>
      </c>
      <c r="L176" s="1" t="str">
        <f t="shared" si="7"/>
        <v>-</v>
      </c>
    </row>
    <row r="177" spans="1:12" ht="260.10000000000002" customHeight="1" x14ac:dyDescent="0.25">
      <c r="A177" s="107"/>
      <c r="B177" s="100"/>
      <c r="C177" s="108"/>
      <c r="D177" s="109"/>
      <c r="E177" s="103"/>
      <c r="F177" s="103"/>
      <c r="G177" s="110"/>
      <c r="H177" s="50"/>
      <c r="I177" s="111"/>
      <c r="J177" s="106">
        <f t="shared" si="6"/>
        <v>0</v>
      </c>
      <c r="K177" s="1" t="str">
        <f t="shared" si="8"/>
        <v>-</v>
      </c>
      <c r="L177" s="1" t="str">
        <f t="shared" si="7"/>
        <v>-</v>
      </c>
    </row>
    <row r="178" spans="1:12" ht="260.10000000000002" customHeight="1" x14ac:dyDescent="0.25">
      <c r="A178" s="107"/>
      <c r="B178" s="100"/>
      <c r="C178" s="108"/>
      <c r="D178" s="109"/>
      <c r="E178" s="103"/>
      <c r="F178" s="103"/>
      <c r="G178" s="110"/>
      <c r="H178" s="50"/>
      <c r="I178" s="111"/>
      <c r="J178" s="106">
        <f t="shared" si="6"/>
        <v>0</v>
      </c>
      <c r="K178" s="1" t="str">
        <f t="shared" si="8"/>
        <v>-</v>
      </c>
      <c r="L178" s="1" t="str">
        <f t="shared" si="7"/>
        <v>-</v>
      </c>
    </row>
    <row r="179" spans="1:12" ht="260.10000000000002" customHeight="1" x14ac:dyDescent="0.25">
      <c r="A179" s="107"/>
      <c r="B179" s="100"/>
      <c r="C179" s="108"/>
      <c r="D179" s="109"/>
      <c r="E179" s="103"/>
      <c r="F179" s="103"/>
      <c r="G179" s="110"/>
      <c r="H179" s="50"/>
      <c r="I179" s="111"/>
      <c r="J179" s="106">
        <f t="shared" si="6"/>
        <v>0</v>
      </c>
      <c r="K179" s="1" t="str">
        <f t="shared" si="8"/>
        <v>-</v>
      </c>
      <c r="L179" s="1" t="str">
        <f t="shared" si="7"/>
        <v>-</v>
      </c>
    </row>
    <row r="180" spans="1:12" ht="260.10000000000002" customHeight="1" x14ac:dyDescent="0.25">
      <c r="A180" s="107"/>
      <c r="B180" s="100"/>
      <c r="C180" s="108"/>
      <c r="D180" s="109"/>
      <c r="E180" s="103"/>
      <c r="F180" s="103"/>
      <c r="G180" s="110"/>
      <c r="H180" s="50"/>
      <c r="I180" s="111"/>
      <c r="J180" s="106">
        <f t="shared" si="6"/>
        <v>0</v>
      </c>
      <c r="K180" s="1" t="str">
        <f t="shared" si="8"/>
        <v>-</v>
      </c>
      <c r="L180" s="1" t="str">
        <f t="shared" si="7"/>
        <v>-</v>
      </c>
    </row>
    <row r="181" spans="1:12" ht="260.10000000000002" customHeight="1" x14ac:dyDescent="0.25">
      <c r="A181" s="107"/>
      <c r="B181" s="100"/>
      <c r="C181" s="108"/>
      <c r="D181" s="109"/>
      <c r="E181" s="103"/>
      <c r="F181" s="103"/>
      <c r="G181" s="110"/>
      <c r="H181" s="50"/>
      <c r="I181" s="111"/>
      <c r="J181" s="106">
        <f t="shared" si="6"/>
        <v>0</v>
      </c>
      <c r="K181" s="1" t="str">
        <f t="shared" si="8"/>
        <v>-</v>
      </c>
      <c r="L181" s="1" t="str">
        <f t="shared" si="7"/>
        <v>-</v>
      </c>
    </row>
    <row r="182" spans="1:12" ht="260.10000000000002" customHeight="1" x14ac:dyDescent="0.25">
      <c r="A182" s="107"/>
      <c r="B182" s="100"/>
      <c r="C182" s="108"/>
      <c r="D182" s="109"/>
      <c r="E182" s="103"/>
      <c r="F182" s="103"/>
      <c r="G182" s="110"/>
      <c r="H182" s="50"/>
      <c r="I182" s="111"/>
      <c r="J182" s="106">
        <f t="shared" si="6"/>
        <v>0</v>
      </c>
      <c r="K182" s="1" t="str">
        <f t="shared" si="8"/>
        <v>-</v>
      </c>
      <c r="L182" s="1" t="str">
        <f t="shared" si="7"/>
        <v>-</v>
      </c>
    </row>
    <row r="183" spans="1:12" ht="260.10000000000002" customHeight="1" x14ac:dyDescent="0.25">
      <c r="A183" s="107"/>
      <c r="B183" s="100"/>
      <c r="C183" s="108"/>
      <c r="D183" s="109"/>
      <c r="E183" s="103"/>
      <c r="F183" s="103"/>
      <c r="G183" s="110"/>
      <c r="H183" s="50"/>
      <c r="I183" s="111"/>
      <c r="J183" s="106">
        <f t="shared" si="6"/>
        <v>0</v>
      </c>
      <c r="K183" s="1" t="str">
        <f t="shared" si="8"/>
        <v>-</v>
      </c>
      <c r="L183" s="1" t="str">
        <f t="shared" si="7"/>
        <v>-</v>
      </c>
    </row>
    <row r="184" spans="1:12" ht="260.10000000000002" customHeight="1" x14ac:dyDescent="0.25">
      <c r="A184" s="107"/>
      <c r="B184" s="100"/>
      <c r="C184" s="108"/>
      <c r="D184" s="109"/>
      <c r="E184" s="103"/>
      <c r="F184" s="103"/>
      <c r="G184" s="110"/>
      <c r="H184" s="50"/>
      <c r="I184" s="111"/>
      <c r="J184" s="106">
        <f t="shared" si="6"/>
        <v>0</v>
      </c>
      <c r="K184" s="1" t="str">
        <f t="shared" si="8"/>
        <v>-</v>
      </c>
      <c r="L184" s="1" t="str">
        <f t="shared" si="7"/>
        <v>-</v>
      </c>
    </row>
    <row r="185" spans="1:12" ht="260.10000000000002" customHeight="1" x14ac:dyDescent="0.25">
      <c r="A185" s="107"/>
      <c r="B185" s="100"/>
      <c r="C185" s="108"/>
      <c r="D185" s="109"/>
      <c r="E185" s="103"/>
      <c r="F185" s="103"/>
      <c r="G185" s="110"/>
      <c r="H185" s="50"/>
      <c r="I185" s="111"/>
      <c r="J185" s="106">
        <f t="shared" si="6"/>
        <v>0</v>
      </c>
      <c r="K185" s="1" t="str">
        <f t="shared" si="8"/>
        <v>-</v>
      </c>
      <c r="L185" s="1" t="str">
        <f t="shared" si="7"/>
        <v>-</v>
      </c>
    </row>
    <row r="186" spans="1:12" ht="260.10000000000002" customHeight="1" x14ac:dyDescent="0.25">
      <c r="A186" s="107"/>
      <c r="B186" s="100"/>
      <c r="C186" s="108"/>
      <c r="D186" s="109"/>
      <c r="E186" s="103"/>
      <c r="F186" s="103"/>
      <c r="G186" s="110"/>
      <c r="H186" s="50"/>
      <c r="I186" s="111"/>
      <c r="J186" s="106">
        <f t="shared" si="6"/>
        <v>0</v>
      </c>
      <c r="K186" s="1" t="str">
        <f t="shared" si="8"/>
        <v>-</v>
      </c>
      <c r="L186" s="1" t="str">
        <f t="shared" si="7"/>
        <v>-</v>
      </c>
    </row>
    <row r="187" spans="1:12" ht="260.10000000000002" customHeight="1" x14ac:dyDescent="0.25">
      <c r="A187" s="107"/>
      <c r="B187" s="100"/>
      <c r="C187" s="108"/>
      <c r="D187" s="109"/>
      <c r="E187" s="103"/>
      <c r="F187" s="103"/>
      <c r="G187" s="110"/>
      <c r="H187" s="50"/>
      <c r="I187" s="111"/>
      <c r="J187" s="106">
        <f t="shared" si="6"/>
        <v>0</v>
      </c>
      <c r="K187" s="1" t="str">
        <f t="shared" si="8"/>
        <v>-</v>
      </c>
      <c r="L187" s="1" t="str">
        <f t="shared" si="7"/>
        <v>-</v>
      </c>
    </row>
    <row r="188" spans="1:12" ht="260.10000000000002" customHeight="1" x14ac:dyDescent="0.25">
      <c r="A188" s="107"/>
      <c r="B188" s="100"/>
      <c r="C188" s="108"/>
      <c r="D188" s="109"/>
      <c r="E188" s="103"/>
      <c r="F188" s="103"/>
      <c r="G188" s="110"/>
      <c r="H188" s="50"/>
      <c r="I188" s="111"/>
      <c r="J188" s="106">
        <f t="shared" si="6"/>
        <v>0</v>
      </c>
      <c r="K188" s="1" t="str">
        <f t="shared" si="8"/>
        <v>-</v>
      </c>
      <c r="L188" s="1" t="str">
        <f t="shared" si="7"/>
        <v>-</v>
      </c>
    </row>
    <row r="189" spans="1:12" ht="260.10000000000002" customHeight="1" x14ac:dyDescent="0.25">
      <c r="A189" s="107"/>
      <c r="B189" s="100"/>
      <c r="C189" s="108"/>
      <c r="D189" s="109"/>
      <c r="E189" s="103"/>
      <c r="F189" s="103"/>
      <c r="G189" s="110"/>
      <c r="H189" s="50"/>
      <c r="I189" s="111"/>
      <c r="J189" s="106">
        <f t="shared" si="6"/>
        <v>0</v>
      </c>
      <c r="K189" s="1" t="str">
        <f t="shared" si="8"/>
        <v>-</v>
      </c>
      <c r="L189" s="1" t="str">
        <f t="shared" si="7"/>
        <v>-</v>
      </c>
    </row>
    <row r="190" spans="1:12" ht="260.10000000000002" customHeight="1" x14ac:dyDescent="0.25">
      <c r="A190" s="107"/>
      <c r="B190" s="100"/>
      <c r="C190" s="108"/>
      <c r="D190" s="109"/>
      <c r="E190" s="103"/>
      <c r="F190" s="103"/>
      <c r="G190" s="110"/>
      <c r="H190" s="50"/>
      <c r="I190" s="111"/>
      <c r="J190" s="106">
        <f t="shared" si="6"/>
        <v>0</v>
      </c>
      <c r="K190" s="1" t="str">
        <f t="shared" si="8"/>
        <v>-</v>
      </c>
      <c r="L190" s="1" t="str">
        <f t="shared" si="7"/>
        <v>-</v>
      </c>
    </row>
    <row r="191" spans="1:12" ht="260.10000000000002" customHeight="1" x14ac:dyDescent="0.25">
      <c r="A191" s="107"/>
      <c r="B191" s="100"/>
      <c r="C191" s="108"/>
      <c r="D191" s="109"/>
      <c r="E191" s="103"/>
      <c r="F191" s="103"/>
      <c r="G191" s="110"/>
      <c r="H191" s="50"/>
      <c r="I191" s="111"/>
      <c r="J191" s="106">
        <f t="shared" si="6"/>
        <v>0</v>
      </c>
      <c r="K191" s="1" t="str">
        <f t="shared" si="8"/>
        <v>-</v>
      </c>
      <c r="L191" s="1" t="str">
        <f t="shared" si="7"/>
        <v>-</v>
      </c>
    </row>
    <row r="192" spans="1:12" ht="260.10000000000002" customHeight="1" x14ac:dyDescent="0.25">
      <c r="A192" s="107"/>
      <c r="B192" s="100"/>
      <c r="C192" s="108"/>
      <c r="D192" s="109"/>
      <c r="E192" s="103"/>
      <c r="F192" s="103"/>
      <c r="G192" s="110"/>
      <c r="H192" s="50"/>
      <c r="I192" s="111"/>
      <c r="J192" s="106">
        <f t="shared" si="6"/>
        <v>0</v>
      </c>
      <c r="K192" s="1" t="str">
        <f t="shared" si="8"/>
        <v>-</v>
      </c>
      <c r="L192" s="1" t="str">
        <f t="shared" si="7"/>
        <v>-</v>
      </c>
    </row>
    <row r="193" spans="1:12" ht="260.10000000000002" customHeight="1" x14ac:dyDescent="0.25">
      <c r="A193" s="107"/>
      <c r="B193" s="100"/>
      <c r="C193" s="108"/>
      <c r="D193" s="109"/>
      <c r="E193" s="103"/>
      <c r="F193" s="103"/>
      <c r="G193" s="110"/>
      <c r="H193" s="50"/>
      <c r="I193" s="111"/>
      <c r="J193" s="106">
        <f t="shared" si="6"/>
        <v>0</v>
      </c>
      <c r="K193" s="1" t="str">
        <f t="shared" si="8"/>
        <v>-</v>
      </c>
      <c r="L193" s="1" t="str">
        <f t="shared" si="7"/>
        <v>-</v>
      </c>
    </row>
    <row r="194" spans="1:12" ht="260.10000000000002" customHeight="1" x14ac:dyDescent="0.25">
      <c r="A194" s="107"/>
      <c r="B194" s="100"/>
      <c r="C194" s="108"/>
      <c r="D194" s="109"/>
      <c r="E194" s="103"/>
      <c r="F194" s="103"/>
      <c r="G194" s="110"/>
      <c r="H194" s="50"/>
      <c r="I194" s="111"/>
      <c r="J194" s="106">
        <f t="shared" si="6"/>
        <v>0</v>
      </c>
      <c r="K194" s="1" t="str">
        <f t="shared" si="8"/>
        <v>-</v>
      </c>
      <c r="L194" s="1" t="str">
        <f t="shared" si="7"/>
        <v>-</v>
      </c>
    </row>
    <row r="195" spans="1:12" ht="260.10000000000002" customHeight="1" x14ac:dyDescent="0.25">
      <c r="A195" s="107"/>
      <c r="B195" s="100"/>
      <c r="C195" s="108"/>
      <c r="D195" s="109"/>
      <c r="E195" s="103"/>
      <c r="F195" s="103"/>
      <c r="G195" s="110"/>
      <c r="H195" s="50"/>
      <c r="I195" s="111"/>
      <c r="J195" s="106">
        <f t="shared" ref="J195:J201" si="9">IF(B195="",0,IF(C195="",0,IF(C195="Staff Costs", G195*H195*I195,IF(C195="Travel and Accommodation",G195*H195*I195,G195*I195))))</f>
        <v>0</v>
      </c>
      <c r="K195" s="1" t="str">
        <f t="shared" si="8"/>
        <v>-</v>
      </c>
      <c r="L195" s="1" t="str">
        <f t="shared" si="7"/>
        <v>-</v>
      </c>
    </row>
    <row r="196" spans="1:12" ht="260.10000000000002" customHeight="1" x14ac:dyDescent="0.25">
      <c r="A196" s="107"/>
      <c r="B196" s="100"/>
      <c r="C196" s="108"/>
      <c r="D196" s="109"/>
      <c r="E196" s="103"/>
      <c r="F196" s="103"/>
      <c r="G196" s="110"/>
      <c r="H196" s="50"/>
      <c r="I196" s="111"/>
      <c r="J196" s="106">
        <f t="shared" si="9"/>
        <v>0</v>
      </c>
      <c r="K196" s="1" t="str">
        <f t="shared" si="8"/>
        <v>-</v>
      </c>
      <c r="L196" s="1" t="str">
        <f t="shared" ref="L196:L201" si="10">CONCATENATE(A196,"-",D196)</f>
        <v>-</v>
      </c>
    </row>
    <row r="197" spans="1:12" ht="260.10000000000002" customHeight="1" x14ac:dyDescent="0.25">
      <c r="A197" s="107"/>
      <c r="B197" s="100"/>
      <c r="C197" s="108"/>
      <c r="D197" s="109"/>
      <c r="E197" s="103"/>
      <c r="F197" s="103"/>
      <c r="G197" s="110"/>
      <c r="H197" s="50"/>
      <c r="I197" s="111"/>
      <c r="J197" s="106">
        <f t="shared" si="9"/>
        <v>0</v>
      </c>
      <c r="K197" s="1" t="str">
        <f>CONCATENATE(B197,"-",C197)</f>
        <v>-</v>
      </c>
      <c r="L197" s="1" t="str">
        <f t="shared" si="10"/>
        <v>-</v>
      </c>
    </row>
    <row r="198" spans="1:12" ht="260.10000000000002" customHeight="1" x14ac:dyDescent="0.25">
      <c r="A198" s="107"/>
      <c r="B198" s="100"/>
      <c r="C198" s="108"/>
      <c r="D198" s="109"/>
      <c r="E198" s="103"/>
      <c r="F198" s="103"/>
      <c r="G198" s="110"/>
      <c r="H198" s="50"/>
      <c r="I198" s="111"/>
      <c r="J198" s="106">
        <f t="shared" si="9"/>
        <v>0</v>
      </c>
      <c r="K198" s="1" t="str">
        <f>CONCATENATE(B198,"-",C198)</f>
        <v>-</v>
      </c>
      <c r="L198" s="1" t="str">
        <f t="shared" si="10"/>
        <v>-</v>
      </c>
    </row>
    <row r="199" spans="1:12" ht="260.10000000000002" customHeight="1" x14ac:dyDescent="0.25">
      <c r="A199" s="107"/>
      <c r="B199" s="100"/>
      <c r="C199" s="108"/>
      <c r="D199" s="109"/>
      <c r="E199" s="103"/>
      <c r="F199" s="103"/>
      <c r="G199" s="110"/>
      <c r="H199" s="50"/>
      <c r="I199" s="111"/>
      <c r="J199" s="106">
        <f t="shared" si="9"/>
        <v>0</v>
      </c>
      <c r="K199" s="1" t="str">
        <f>CONCATENATE(B199,"-",C199)</f>
        <v>-</v>
      </c>
      <c r="L199" s="1" t="str">
        <f t="shared" si="10"/>
        <v>-</v>
      </c>
    </row>
    <row r="200" spans="1:12" ht="260.10000000000002" customHeight="1" x14ac:dyDescent="0.25">
      <c r="A200" s="107"/>
      <c r="B200" s="100"/>
      <c r="C200" s="108"/>
      <c r="D200" s="109"/>
      <c r="E200" s="103"/>
      <c r="F200" s="103"/>
      <c r="G200" s="110"/>
      <c r="H200" s="50"/>
      <c r="I200" s="111"/>
      <c r="J200" s="106">
        <f t="shared" si="9"/>
        <v>0</v>
      </c>
      <c r="K200" s="1" t="str">
        <f>CONCATENATE(B200,"-",C200)</f>
        <v>-</v>
      </c>
      <c r="L200" s="1" t="str">
        <f t="shared" si="10"/>
        <v>-</v>
      </c>
    </row>
    <row r="201" spans="1:12" ht="260.10000000000002" customHeight="1" x14ac:dyDescent="0.25">
      <c r="A201" s="107"/>
      <c r="B201" s="100"/>
      <c r="C201" s="108"/>
      <c r="D201" s="117"/>
      <c r="E201" s="103"/>
      <c r="F201" s="103"/>
      <c r="G201" s="110"/>
      <c r="H201" s="50"/>
      <c r="I201" s="111"/>
      <c r="J201" s="106">
        <f t="shared" si="9"/>
        <v>0</v>
      </c>
      <c r="K201" s="1" t="str">
        <f>CONCATENATE(B201,"-",C201)</f>
        <v>-</v>
      </c>
      <c r="L201" s="1" t="str">
        <f t="shared" si="10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  <row r="1000" spans="5:6" x14ac:dyDescent="0.25">
      <c r="E1000" s="119"/>
      <c r="F1000" s="119"/>
    </row>
    <row r="1001" spans="5:6" x14ac:dyDescent="0.25">
      <c r="E1001" s="119"/>
      <c r="F1001" s="119"/>
    </row>
    <row r="1002" spans="5:6" x14ac:dyDescent="0.25">
      <c r="E1002" s="119"/>
      <c r="F1002" s="119"/>
    </row>
    <row r="1003" spans="5:6" x14ac:dyDescent="0.25">
      <c r="E1003" s="119"/>
      <c r="F1003" s="119"/>
    </row>
    <row r="1004" spans="5:6" x14ac:dyDescent="0.25">
      <c r="E1004" s="119"/>
      <c r="F1004" s="119"/>
    </row>
    <row r="1005" spans="5:6" x14ac:dyDescent="0.25">
      <c r="E1005" s="119"/>
      <c r="F1005" s="119"/>
    </row>
    <row r="1006" spans="5:6" x14ac:dyDescent="0.25">
      <c r="E1006" s="119"/>
      <c r="F1006" s="119"/>
    </row>
    <row r="1007" spans="5:6" x14ac:dyDescent="0.25">
      <c r="E1007" s="119"/>
      <c r="F1007" s="119"/>
    </row>
    <row r="1008" spans="5:6" x14ac:dyDescent="0.25">
      <c r="E1008" s="119"/>
      <c r="F1008" s="119"/>
    </row>
    <row r="1009" spans="5:6" x14ac:dyDescent="0.25">
      <c r="E1009" s="119"/>
      <c r="F1009" s="119"/>
    </row>
    <row r="1010" spans="5:6" x14ac:dyDescent="0.25">
      <c r="E1010" s="119"/>
      <c r="F1010" s="119"/>
    </row>
    <row r="1011" spans="5:6" x14ac:dyDescent="0.25">
      <c r="E1011" s="119"/>
      <c r="F1011" s="119"/>
    </row>
    <row r="1012" spans="5:6" x14ac:dyDescent="0.25">
      <c r="E1012" s="119"/>
      <c r="F1012" s="119"/>
    </row>
    <row r="1013" spans="5:6" x14ac:dyDescent="0.25">
      <c r="E1013" s="119"/>
      <c r="F1013" s="119"/>
    </row>
    <row r="1014" spans="5:6" x14ac:dyDescent="0.25">
      <c r="E1014" s="119"/>
      <c r="F1014" s="119"/>
    </row>
    <row r="1015" spans="5:6" x14ac:dyDescent="0.25">
      <c r="E1015" s="119"/>
      <c r="F1015" s="119"/>
    </row>
    <row r="1016" spans="5:6" x14ac:dyDescent="0.25">
      <c r="E1016" s="119"/>
      <c r="F1016" s="119"/>
    </row>
    <row r="1017" spans="5:6" x14ac:dyDescent="0.25">
      <c r="E1017" s="119"/>
      <c r="F1017" s="119"/>
    </row>
    <row r="1018" spans="5:6" x14ac:dyDescent="0.25">
      <c r="E1018" s="119"/>
      <c r="F1018" s="119"/>
    </row>
    <row r="1019" spans="5:6" x14ac:dyDescent="0.25">
      <c r="E1019" s="119"/>
      <c r="F1019" s="119"/>
    </row>
    <row r="1020" spans="5:6" x14ac:dyDescent="0.25">
      <c r="E1020" s="119"/>
      <c r="F1020" s="119"/>
    </row>
    <row r="1021" spans="5:6" x14ac:dyDescent="0.25">
      <c r="E1021" s="119"/>
      <c r="F1021" s="119"/>
    </row>
    <row r="1022" spans="5:6" x14ac:dyDescent="0.25">
      <c r="E1022" s="119"/>
      <c r="F1022" s="119"/>
    </row>
    <row r="1023" spans="5:6" x14ac:dyDescent="0.25">
      <c r="E1023" s="119"/>
      <c r="F1023" s="119"/>
    </row>
    <row r="1024" spans="5:6" x14ac:dyDescent="0.25">
      <c r="E1024" s="119"/>
      <c r="F1024" s="119"/>
    </row>
    <row r="1025" spans="5:6" x14ac:dyDescent="0.25">
      <c r="E1025" s="119"/>
      <c r="F1025" s="119"/>
    </row>
    <row r="1026" spans="5:6" x14ac:dyDescent="0.25">
      <c r="E1026" s="119"/>
      <c r="F1026" s="119"/>
    </row>
    <row r="1027" spans="5:6" x14ac:dyDescent="0.25">
      <c r="E1027" s="119"/>
      <c r="F1027" s="119"/>
    </row>
    <row r="1028" spans="5:6" x14ac:dyDescent="0.25">
      <c r="E1028" s="119"/>
      <c r="F1028" s="119"/>
    </row>
    <row r="1029" spans="5:6" x14ac:dyDescent="0.25">
      <c r="E1029" s="119"/>
      <c r="F1029" s="119"/>
    </row>
    <row r="1030" spans="5:6" x14ac:dyDescent="0.25">
      <c r="E1030" s="119"/>
      <c r="F1030" s="119"/>
    </row>
    <row r="1031" spans="5:6" x14ac:dyDescent="0.25">
      <c r="E1031" s="119"/>
      <c r="F1031" s="119"/>
    </row>
    <row r="1032" spans="5:6" x14ac:dyDescent="0.25">
      <c r="E1032" s="119"/>
      <c r="F1032" s="119"/>
    </row>
    <row r="1033" spans="5:6" x14ac:dyDescent="0.25">
      <c r="E1033" s="119"/>
      <c r="F1033" s="119"/>
    </row>
    <row r="1034" spans="5:6" x14ac:dyDescent="0.25">
      <c r="E1034" s="119"/>
      <c r="F1034" s="119"/>
    </row>
    <row r="1035" spans="5:6" x14ac:dyDescent="0.25">
      <c r="E1035" s="119"/>
      <c r="F1035" s="119"/>
    </row>
    <row r="1036" spans="5:6" x14ac:dyDescent="0.25">
      <c r="E1036" s="119"/>
      <c r="F1036" s="119"/>
    </row>
    <row r="1037" spans="5:6" x14ac:dyDescent="0.25">
      <c r="E1037" s="119"/>
      <c r="F1037" s="119"/>
    </row>
    <row r="1038" spans="5:6" x14ac:dyDescent="0.25">
      <c r="E1038" s="119"/>
      <c r="F1038" s="119"/>
    </row>
    <row r="1039" spans="5:6" x14ac:dyDescent="0.25">
      <c r="E1039" s="119"/>
      <c r="F1039" s="119"/>
    </row>
    <row r="1040" spans="5:6" x14ac:dyDescent="0.25">
      <c r="E1040" s="119"/>
      <c r="F1040" s="119"/>
    </row>
    <row r="1041" spans="5:6" x14ac:dyDescent="0.25">
      <c r="E1041" s="119"/>
      <c r="F1041" s="119"/>
    </row>
    <row r="1042" spans="5:6" x14ac:dyDescent="0.25">
      <c r="E1042" s="119"/>
      <c r="F1042" s="119"/>
    </row>
    <row r="1043" spans="5:6" x14ac:dyDescent="0.25">
      <c r="E1043" s="119"/>
      <c r="F1043" s="119"/>
    </row>
    <row r="1044" spans="5:6" x14ac:dyDescent="0.25">
      <c r="E1044" s="119"/>
      <c r="F1044" s="119"/>
    </row>
    <row r="1045" spans="5:6" x14ac:dyDescent="0.25">
      <c r="E1045" s="119"/>
      <c r="F1045" s="119"/>
    </row>
    <row r="1046" spans="5:6" x14ac:dyDescent="0.25">
      <c r="E1046" s="119"/>
      <c r="F1046" s="119"/>
    </row>
    <row r="1047" spans="5:6" x14ac:dyDescent="0.25">
      <c r="E1047" s="119"/>
      <c r="F1047" s="119"/>
    </row>
    <row r="1048" spans="5:6" x14ac:dyDescent="0.25">
      <c r="E1048" s="119"/>
      <c r="F1048" s="119"/>
    </row>
    <row r="1049" spans="5:6" x14ac:dyDescent="0.25">
      <c r="E1049" s="119"/>
      <c r="F1049" s="119"/>
    </row>
    <row r="1050" spans="5:6" x14ac:dyDescent="0.25">
      <c r="E1050" s="119"/>
      <c r="F1050" s="119"/>
    </row>
    <row r="1051" spans="5:6" x14ac:dyDescent="0.25">
      <c r="E1051" s="119"/>
      <c r="F1051" s="119"/>
    </row>
    <row r="1052" spans="5:6" x14ac:dyDescent="0.25">
      <c r="E1052" s="119"/>
      <c r="F1052" s="119"/>
    </row>
    <row r="1053" spans="5:6" x14ac:dyDescent="0.25">
      <c r="E1053" s="119"/>
      <c r="F1053" s="119"/>
    </row>
    <row r="1054" spans="5:6" x14ac:dyDescent="0.25">
      <c r="E1054" s="119"/>
      <c r="F1054" s="119"/>
    </row>
    <row r="1055" spans="5:6" x14ac:dyDescent="0.25">
      <c r="E1055" s="119"/>
      <c r="F1055" s="119"/>
    </row>
    <row r="1056" spans="5:6" x14ac:dyDescent="0.25">
      <c r="E1056" s="119"/>
      <c r="F1056" s="119"/>
    </row>
    <row r="1057" spans="5:6" x14ac:dyDescent="0.25">
      <c r="E1057" s="119"/>
      <c r="F1057" s="119"/>
    </row>
    <row r="1058" spans="5:6" x14ac:dyDescent="0.25">
      <c r="E1058" s="119"/>
      <c r="F1058" s="119"/>
    </row>
    <row r="1059" spans="5:6" x14ac:dyDescent="0.25">
      <c r="E1059" s="119"/>
      <c r="F1059" s="119"/>
    </row>
    <row r="1060" spans="5:6" x14ac:dyDescent="0.25">
      <c r="E1060" s="119"/>
      <c r="F1060" s="119"/>
    </row>
    <row r="1061" spans="5:6" x14ac:dyDescent="0.25">
      <c r="E1061" s="119"/>
      <c r="F1061" s="119"/>
    </row>
    <row r="1062" spans="5:6" x14ac:dyDescent="0.25">
      <c r="E1062" s="119"/>
      <c r="F1062" s="119"/>
    </row>
    <row r="1063" spans="5:6" x14ac:dyDescent="0.25">
      <c r="E1063" s="119"/>
      <c r="F1063" s="119"/>
    </row>
    <row r="1064" spans="5:6" x14ac:dyDescent="0.25">
      <c r="E1064" s="119"/>
      <c r="F1064" s="119"/>
    </row>
    <row r="1065" spans="5:6" x14ac:dyDescent="0.25">
      <c r="E1065" s="119"/>
      <c r="F1065" s="119"/>
    </row>
    <row r="1066" spans="5:6" x14ac:dyDescent="0.25">
      <c r="E1066" s="119"/>
      <c r="F1066" s="119"/>
    </row>
    <row r="1067" spans="5:6" x14ac:dyDescent="0.25">
      <c r="E1067" s="119"/>
      <c r="F1067" s="119"/>
    </row>
    <row r="1068" spans="5:6" x14ac:dyDescent="0.25">
      <c r="E1068" s="119"/>
      <c r="F1068" s="119"/>
    </row>
    <row r="1069" spans="5:6" x14ac:dyDescent="0.25">
      <c r="E1069" s="119"/>
      <c r="F1069" s="119"/>
    </row>
    <row r="1070" spans="5:6" x14ac:dyDescent="0.25">
      <c r="E1070" s="119"/>
      <c r="F1070" s="119"/>
    </row>
    <row r="1071" spans="5:6" x14ac:dyDescent="0.25">
      <c r="E1071" s="119"/>
      <c r="F1071" s="119"/>
    </row>
    <row r="1072" spans="5:6" x14ac:dyDescent="0.25">
      <c r="E1072" s="119"/>
      <c r="F1072" s="119"/>
    </row>
    <row r="1073" spans="5:6" x14ac:dyDescent="0.25">
      <c r="E1073" s="119"/>
      <c r="F1073" s="119"/>
    </row>
    <row r="1074" spans="5:6" x14ac:dyDescent="0.25">
      <c r="E1074" s="119"/>
      <c r="F1074" s="119"/>
    </row>
    <row r="1075" spans="5:6" x14ac:dyDescent="0.25">
      <c r="E1075" s="119"/>
      <c r="F1075" s="119"/>
    </row>
    <row r="1076" spans="5:6" x14ac:dyDescent="0.25">
      <c r="E1076" s="119"/>
      <c r="F1076" s="119"/>
    </row>
    <row r="1077" spans="5:6" x14ac:dyDescent="0.25">
      <c r="E1077" s="119"/>
      <c r="F1077" s="119"/>
    </row>
    <row r="1078" spans="5:6" x14ac:dyDescent="0.25">
      <c r="E1078" s="119"/>
      <c r="F1078" s="119"/>
    </row>
    <row r="1079" spans="5:6" x14ac:dyDescent="0.25">
      <c r="E1079" s="119"/>
      <c r="F1079" s="119"/>
    </row>
    <row r="1080" spans="5:6" x14ac:dyDescent="0.25">
      <c r="E1080" s="119"/>
      <c r="F1080" s="119"/>
    </row>
    <row r="1081" spans="5:6" x14ac:dyDescent="0.25">
      <c r="E1081" s="119"/>
      <c r="F1081" s="119"/>
    </row>
    <row r="1082" spans="5:6" x14ac:dyDescent="0.25">
      <c r="E1082" s="119"/>
      <c r="F1082" s="119"/>
    </row>
    <row r="1083" spans="5:6" x14ac:dyDescent="0.25">
      <c r="E1083" s="119"/>
      <c r="F1083" s="119"/>
    </row>
    <row r="1084" spans="5:6" x14ac:dyDescent="0.25">
      <c r="E1084" s="119"/>
      <c r="F1084" s="119"/>
    </row>
    <row r="1085" spans="5:6" x14ac:dyDescent="0.25">
      <c r="E1085" s="119"/>
      <c r="F1085" s="119"/>
    </row>
    <row r="1086" spans="5:6" x14ac:dyDescent="0.25">
      <c r="E1086" s="119"/>
      <c r="F1086" s="119"/>
    </row>
    <row r="1087" spans="5:6" x14ac:dyDescent="0.25">
      <c r="E1087" s="119"/>
      <c r="F1087" s="119"/>
    </row>
    <row r="1088" spans="5:6" x14ac:dyDescent="0.25">
      <c r="E1088" s="119"/>
      <c r="F1088" s="119"/>
    </row>
    <row r="1089" spans="5:6" x14ac:dyDescent="0.25">
      <c r="E1089" s="119"/>
      <c r="F1089" s="119"/>
    </row>
    <row r="1090" spans="5:6" x14ac:dyDescent="0.25">
      <c r="E1090" s="119"/>
      <c r="F1090" s="119"/>
    </row>
    <row r="1091" spans="5:6" x14ac:dyDescent="0.25">
      <c r="E1091" s="119"/>
      <c r="F1091" s="119"/>
    </row>
    <row r="1092" spans="5:6" x14ac:dyDescent="0.25">
      <c r="E1092" s="119"/>
      <c r="F1092" s="119"/>
    </row>
    <row r="1093" spans="5:6" x14ac:dyDescent="0.25">
      <c r="E1093" s="119"/>
      <c r="F1093" s="119"/>
    </row>
    <row r="1094" spans="5:6" x14ac:dyDescent="0.25">
      <c r="E1094" s="119"/>
      <c r="F1094" s="119"/>
    </row>
    <row r="1095" spans="5:6" x14ac:dyDescent="0.25">
      <c r="E1095" s="119"/>
      <c r="F1095" s="119"/>
    </row>
    <row r="1096" spans="5:6" x14ac:dyDescent="0.25">
      <c r="E1096" s="119"/>
      <c r="F1096" s="119"/>
    </row>
    <row r="1097" spans="5:6" x14ac:dyDescent="0.25">
      <c r="E1097" s="119"/>
      <c r="F1097" s="119"/>
    </row>
    <row r="1098" spans="5:6" x14ac:dyDescent="0.25">
      <c r="E1098" s="119"/>
      <c r="F1098" s="119"/>
    </row>
    <row r="1099" spans="5:6" x14ac:dyDescent="0.25">
      <c r="E1099" s="119"/>
      <c r="F1099" s="119"/>
    </row>
    <row r="1100" spans="5:6" x14ac:dyDescent="0.25">
      <c r="E1100" s="119"/>
      <c r="F1100" s="119"/>
    </row>
    <row r="1101" spans="5:6" x14ac:dyDescent="0.25">
      <c r="E1101" s="119"/>
      <c r="F1101" s="119"/>
    </row>
    <row r="1102" spans="5:6" x14ac:dyDescent="0.25">
      <c r="E1102" s="119"/>
      <c r="F1102" s="119"/>
    </row>
    <row r="1103" spans="5:6" x14ac:dyDescent="0.25">
      <c r="E1103" s="119"/>
      <c r="F1103" s="119"/>
    </row>
    <row r="1104" spans="5:6" x14ac:dyDescent="0.25">
      <c r="E1104" s="119"/>
      <c r="F1104" s="119"/>
    </row>
    <row r="1105" spans="5:6" x14ac:dyDescent="0.25">
      <c r="E1105" s="119"/>
      <c r="F1105" s="119"/>
    </row>
    <row r="1106" spans="5:6" x14ac:dyDescent="0.25">
      <c r="E1106" s="119"/>
      <c r="F1106" s="119"/>
    </row>
    <row r="1107" spans="5:6" x14ac:dyDescent="0.25">
      <c r="E1107" s="119"/>
      <c r="F1107" s="119"/>
    </row>
    <row r="1108" spans="5:6" x14ac:dyDescent="0.25">
      <c r="E1108" s="119"/>
      <c r="F1108" s="119"/>
    </row>
    <row r="1109" spans="5:6" x14ac:dyDescent="0.25">
      <c r="E1109" s="119"/>
      <c r="F1109" s="119"/>
    </row>
    <row r="1110" spans="5:6" x14ac:dyDescent="0.25">
      <c r="E1110" s="119"/>
      <c r="F1110" s="119"/>
    </row>
    <row r="1111" spans="5:6" x14ac:dyDescent="0.25">
      <c r="E1111" s="119"/>
      <c r="F1111" s="119"/>
    </row>
    <row r="1112" spans="5:6" x14ac:dyDescent="0.25">
      <c r="E1112" s="119"/>
      <c r="F1112" s="119"/>
    </row>
    <row r="1113" spans="5:6" x14ac:dyDescent="0.25">
      <c r="E1113" s="119"/>
      <c r="F1113" s="119"/>
    </row>
    <row r="1114" spans="5:6" x14ac:dyDescent="0.25">
      <c r="E1114" s="119"/>
      <c r="F1114" s="119"/>
    </row>
    <row r="1115" spans="5:6" x14ac:dyDescent="0.25">
      <c r="E1115" s="119"/>
      <c r="F1115" s="119"/>
    </row>
    <row r="1116" spans="5:6" x14ac:dyDescent="0.25">
      <c r="E1116" s="119"/>
      <c r="F1116" s="119"/>
    </row>
    <row r="1117" spans="5:6" x14ac:dyDescent="0.25">
      <c r="E1117" s="119"/>
      <c r="F1117" s="119"/>
    </row>
    <row r="1118" spans="5:6" x14ac:dyDescent="0.25">
      <c r="E1118" s="119"/>
      <c r="F1118" s="119"/>
    </row>
    <row r="1119" spans="5:6" x14ac:dyDescent="0.25">
      <c r="E1119" s="119"/>
      <c r="F1119" s="119"/>
    </row>
    <row r="1120" spans="5:6" x14ac:dyDescent="0.25">
      <c r="E1120" s="119"/>
      <c r="F1120" s="119"/>
    </row>
    <row r="1121" spans="5:6" x14ac:dyDescent="0.25">
      <c r="E1121" s="119"/>
      <c r="F1121" s="119"/>
    </row>
    <row r="1122" spans="5:6" x14ac:dyDescent="0.25">
      <c r="E1122" s="119"/>
      <c r="F1122" s="119"/>
    </row>
    <row r="1123" spans="5:6" x14ac:dyDescent="0.25">
      <c r="E1123" s="119"/>
      <c r="F1123" s="119"/>
    </row>
    <row r="1124" spans="5:6" x14ac:dyDescent="0.25">
      <c r="E1124" s="119"/>
      <c r="F1124" s="119"/>
    </row>
    <row r="1125" spans="5:6" x14ac:dyDescent="0.25">
      <c r="E1125" s="119"/>
      <c r="F1125" s="119"/>
    </row>
    <row r="1126" spans="5:6" x14ac:dyDescent="0.25">
      <c r="E1126" s="119"/>
      <c r="F1126" s="119"/>
    </row>
    <row r="1127" spans="5:6" x14ac:dyDescent="0.25">
      <c r="E1127" s="119"/>
      <c r="F1127" s="119"/>
    </row>
    <row r="1128" spans="5:6" x14ac:dyDescent="0.25">
      <c r="E1128" s="119"/>
      <c r="F1128" s="119"/>
    </row>
    <row r="1129" spans="5:6" x14ac:dyDescent="0.25">
      <c r="E1129" s="119"/>
      <c r="F1129" s="119"/>
    </row>
    <row r="1130" spans="5:6" x14ac:dyDescent="0.25">
      <c r="E1130" s="119"/>
      <c r="F1130" s="119"/>
    </row>
    <row r="1131" spans="5:6" x14ac:dyDescent="0.25">
      <c r="E1131" s="119"/>
      <c r="F1131" s="119"/>
    </row>
    <row r="1132" spans="5:6" x14ac:dyDescent="0.25">
      <c r="E1132" s="119"/>
      <c r="F1132" s="119"/>
    </row>
    <row r="1133" spans="5:6" x14ac:dyDescent="0.25">
      <c r="E1133" s="119"/>
      <c r="F1133" s="119"/>
    </row>
    <row r="1134" spans="5:6" x14ac:dyDescent="0.25">
      <c r="E1134" s="119"/>
      <c r="F1134" s="119"/>
    </row>
    <row r="1135" spans="5:6" x14ac:dyDescent="0.25">
      <c r="E1135" s="119"/>
      <c r="F1135" s="119"/>
    </row>
    <row r="1136" spans="5:6" x14ac:dyDescent="0.25">
      <c r="E1136" s="119"/>
      <c r="F1136" s="119"/>
    </row>
    <row r="1137" spans="5:6" x14ac:dyDescent="0.25">
      <c r="E1137" s="119"/>
      <c r="F1137" s="119"/>
    </row>
    <row r="1138" spans="5:6" x14ac:dyDescent="0.25">
      <c r="E1138" s="119"/>
      <c r="F1138" s="119"/>
    </row>
    <row r="1139" spans="5:6" x14ac:dyDescent="0.25">
      <c r="E1139" s="119"/>
      <c r="F1139" s="119"/>
    </row>
    <row r="1140" spans="5:6" x14ac:dyDescent="0.25">
      <c r="E1140" s="119"/>
      <c r="F1140" s="119"/>
    </row>
    <row r="1141" spans="5:6" x14ac:dyDescent="0.25">
      <c r="E1141" s="119"/>
      <c r="F1141" s="119"/>
    </row>
    <row r="1142" spans="5:6" x14ac:dyDescent="0.25">
      <c r="E1142" s="119"/>
      <c r="F1142" s="119"/>
    </row>
    <row r="1143" spans="5:6" x14ac:dyDescent="0.25">
      <c r="E1143" s="119"/>
      <c r="F1143" s="119"/>
    </row>
    <row r="1144" spans="5:6" x14ac:dyDescent="0.25">
      <c r="E1144" s="119"/>
      <c r="F1144" s="119"/>
    </row>
    <row r="1145" spans="5:6" x14ac:dyDescent="0.25">
      <c r="E1145" s="119"/>
      <c r="F1145" s="119"/>
    </row>
    <row r="1146" spans="5:6" x14ac:dyDescent="0.25">
      <c r="E1146" s="119"/>
      <c r="F1146" s="119"/>
    </row>
    <row r="1147" spans="5:6" x14ac:dyDescent="0.25">
      <c r="E1147" s="119"/>
      <c r="F1147" s="119"/>
    </row>
    <row r="1148" spans="5:6" x14ac:dyDescent="0.25">
      <c r="E1148" s="119"/>
      <c r="F1148" s="119"/>
    </row>
    <row r="1149" spans="5:6" x14ac:dyDescent="0.25">
      <c r="E1149" s="119"/>
      <c r="F1149" s="119"/>
    </row>
    <row r="1150" spans="5:6" x14ac:dyDescent="0.25">
      <c r="E1150" s="119"/>
      <c r="F1150" s="119"/>
    </row>
    <row r="1151" spans="5:6" x14ac:dyDescent="0.25">
      <c r="E1151" s="119"/>
      <c r="F1151" s="119"/>
    </row>
    <row r="1152" spans="5:6" x14ac:dyDescent="0.25">
      <c r="E1152" s="119"/>
      <c r="F1152" s="119"/>
    </row>
    <row r="1153" spans="5:6" x14ac:dyDescent="0.25">
      <c r="E1153" s="119"/>
      <c r="F1153" s="119"/>
    </row>
    <row r="1154" spans="5:6" x14ac:dyDescent="0.25">
      <c r="E1154" s="119"/>
      <c r="F1154" s="119"/>
    </row>
    <row r="1155" spans="5:6" x14ac:dyDescent="0.25">
      <c r="E1155" s="119"/>
      <c r="F1155" s="119"/>
    </row>
    <row r="1156" spans="5:6" x14ac:dyDescent="0.25">
      <c r="E1156" s="119"/>
      <c r="F1156" s="119"/>
    </row>
    <row r="1157" spans="5:6" x14ac:dyDescent="0.25">
      <c r="E1157" s="119"/>
      <c r="F1157" s="119"/>
    </row>
    <row r="1158" spans="5:6" x14ac:dyDescent="0.25">
      <c r="E1158" s="119"/>
      <c r="F1158" s="119"/>
    </row>
    <row r="1159" spans="5:6" x14ac:dyDescent="0.25">
      <c r="E1159" s="119"/>
      <c r="F1159" s="119"/>
    </row>
    <row r="1160" spans="5:6" x14ac:dyDescent="0.25">
      <c r="E1160" s="119"/>
      <c r="F1160" s="119"/>
    </row>
    <row r="1161" spans="5:6" x14ac:dyDescent="0.25">
      <c r="E1161" s="119"/>
      <c r="F1161" s="119"/>
    </row>
    <row r="1162" spans="5:6" x14ac:dyDescent="0.25">
      <c r="E1162" s="119"/>
      <c r="F1162" s="119"/>
    </row>
    <row r="1163" spans="5:6" x14ac:dyDescent="0.25">
      <c r="E1163" s="119"/>
      <c r="F1163" s="119"/>
    </row>
    <row r="1164" spans="5:6" x14ac:dyDescent="0.25">
      <c r="E1164" s="119"/>
      <c r="F1164" s="119"/>
    </row>
    <row r="1165" spans="5:6" x14ac:dyDescent="0.25">
      <c r="E1165" s="119"/>
      <c r="F1165" s="119"/>
    </row>
    <row r="1166" spans="5:6" x14ac:dyDescent="0.25">
      <c r="E1166" s="119"/>
      <c r="F1166" s="119"/>
    </row>
    <row r="1167" spans="5:6" x14ac:dyDescent="0.25">
      <c r="E1167" s="119"/>
      <c r="F1167" s="119"/>
    </row>
    <row r="1168" spans="5:6" x14ac:dyDescent="0.25">
      <c r="E1168" s="119"/>
      <c r="F1168" s="119"/>
    </row>
    <row r="1169" spans="5:6" x14ac:dyDescent="0.25">
      <c r="E1169" s="119"/>
      <c r="F1169" s="119"/>
    </row>
    <row r="1170" spans="5:6" x14ac:dyDescent="0.25">
      <c r="E1170" s="119"/>
      <c r="F1170" s="119"/>
    </row>
    <row r="1171" spans="5:6" x14ac:dyDescent="0.25">
      <c r="E1171" s="119"/>
      <c r="F1171" s="119"/>
    </row>
    <row r="1172" spans="5:6" x14ac:dyDescent="0.25">
      <c r="E1172" s="119"/>
      <c r="F1172" s="119"/>
    </row>
    <row r="1173" spans="5:6" x14ac:dyDescent="0.25">
      <c r="E1173" s="119"/>
      <c r="F1173" s="119"/>
    </row>
    <row r="1174" spans="5:6" x14ac:dyDescent="0.25">
      <c r="E1174" s="119"/>
      <c r="F1174" s="119"/>
    </row>
    <row r="1175" spans="5:6" x14ac:dyDescent="0.25">
      <c r="E1175" s="119"/>
      <c r="F1175" s="119"/>
    </row>
    <row r="1176" spans="5:6" x14ac:dyDescent="0.25">
      <c r="E1176" s="119"/>
      <c r="F1176" s="119"/>
    </row>
    <row r="1177" spans="5:6" x14ac:dyDescent="0.25">
      <c r="E1177" s="119"/>
      <c r="F1177" s="119"/>
    </row>
    <row r="1178" spans="5:6" x14ac:dyDescent="0.25">
      <c r="E1178" s="119"/>
      <c r="F1178" s="119"/>
    </row>
    <row r="1179" spans="5:6" x14ac:dyDescent="0.25">
      <c r="E1179" s="119"/>
      <c r="F1179" s="119"/>
    </row>
    <row r="1180" spans="5:6" x14ac:dyDescent="0.25">
      <c r="E1180" s="119"/>
      <c r="F1180" s="119"/>
    </row>
    <row r="1181" spans="5:6" x14ac:dyDescent="0.25">
      <c r="E1181" s="119"/>
      <c r="F1181" s="119"/>
    </row>
    <row r="1182" spans="5:6" x14ac:dyDescent="0.25">
      <c r="E1182" s="119"/>
      <c r="F1182" s="119"/>
    </row>
    <row r="1183" spans="5:6" x14ac:dyDescent="0.25">
      <c r="E1183" s="119"/>
      <c r="F1183" s="119"/>
    </row>
    <row r="1184" spans="5:6" x14ac:dyDescent="0.25">
      <c r="E1184" s="119"/>
      <c r="F1184" s="119"/>
    </row>
    <row r="1185" spans="5:6" x14ac:dyDescent="0.25">
      <c r="E1185" s="119"/>
      <c r="F1185" s="119"/>
    </row>
    <row r="1186" spans="5:6" x14ac:dyDescent="0.25">
      <c r="E1186" s="119"/>
      <c r="F1186" s="119"/>
    </row>
    <row r="1187" spans="5:6" x14ac:dyDescent="0.25">
      <c r="E1187" s="119"/>
      <c r="F1187" s="119"/>
    </row>
    <row r="1188" spans="5:6" x14ac:dyDescent="0.25">
      <c r="E1188" s="119"/>
      <c r="F1188" s="119"/>
    </row>
    <row r="1189" spans="5:6" x14ac:dyDescent="0.25">
      <c r="E1189" s="119"/>
      <c r="F1189" s="119"/>
    </row>
    <row r="1190" spans="5:6" x14ac:dyDescent="0.25">
      <c r="E1190" s="119"/>
      <c r="F1190" s="119"/>
    </row>
    <row r="1191" spans="5:6" x14ac:dyDescent="0.25">
      <c r="E1191" s="119"/>
      <c r="F1191" s="119"/>
    </row>
    <row r="1192" spans="5:6" x14ac:dyDescent="0.25">
      <c r="E1192" s="119"/>
      <c r="F1192" s="119"/>
    </row>
    <row r="1193" spans="5:6" x14ac:dyDescent="0.25">
      <c r="E1193" s="119"/>
      <c r="F1193" s="119"/>
    </row>
    <row r="1194" spans="5:6" x14ac:dyDescent="0.25">
      <c r="E1194" s="119"/>
      <c r="F1194" s="119"/>
    </row>
    <row r="1195" spans="5:6" x14ac:dyDescent="0.25">
      <c r="E1195" s="119"/>
      <c r="F1195" s="119"/>
    </row>
    <row r="1196" spans="5:6" x14ac:dyDescent="0.25">
      <c r="E1196" s="119"/>
      <c r="F1196" s="119"/>
    </row>
    <row r="1197" spans="5:6" x14ac:dyDescent="0.25">
      <c r="E1197" s="119"/>
      <c r="F1197" s="119"/>
    </row>
    <row r="1198" spans="5:6" x14ac:dyDescent="0.25">
      <c r="E1198" s="119"/>
      <c r="F1198" s="119"/>
    </row>
    <row r="1199" spans="5:6" x14ac:dyDescent="0.25">
      <c r="E1199" s="119"/>
      <c r="F1199" s="119"/>
    </row>
    <row r="1200" spans="5:6" x14ac:dyDescent="0.25">
      <c r="E1200" s="119"/>
      <c r="F1200" s="119"/>
    </row>
    <row r="1201" spans="5:6" x14ac:dyDescent="0.25">
      <c r="E1201" s="119"/>
      <c r="F1201" s="119"/>
    </row>
    <row r="1202" spans="5:6" x14ac:dyDescent="0.25">
      <c r="E1202" s="119"/>
      <c r="F1202" s="119"/>
    </row>
    <row r="1203" spans="5:6" x14ac:dyDescent="0.25">
      <c r="E1203" s="119"/>
      <c r="F1203" s="119"/>
    </row>
    <row r="1204" spans="5:6" x14ac:dyDescent="0.25">
      <c r="E1204" s="119"/>
      <c r="F1204" s="119"/>
    </row>
    <row r="1205" spans="5:6" x14ac:dyDescent="0.25">
      <c r="E1205" s="119"/>
      <c r="F1205" s="119"/>
    </row>
    <row r="1206" spans="5:6" x14ac:dyDescent="0.25">
      <c r="E1206" s="119"/>
      <c r="F1206" s="119"/>
    </row>
    <row r="1207" spans="5:6" x14ac:dyDescent="0.25">
      <c r="E1207" s="119"/>
      <c r="F1207" s="119"/>
    </row>
    <row r="1208" spans="5:6" x14ac:dyDescent="0.25">
      <c r="E1208" s="119"/>
      <c r="F1208" s="119"/>
    </row>
    <row r="1209" spans="5:6" x14ac:dyDescent="0.25">
      <c r="E1209" s="119"/>
      <c r="F1209" s="119"/>
    </row>
    <row r="1210" spans="5:6" x14ac:dyDescent="0.25">
      <c r="E1210" s="119"/>
      <c r="F1210" s="119"/>
    </row>
    <row r="1211" spans="5:6" x14ac:dyDescent="0.25">
      <c r="E1211" s="119"/>
      <c r="F1211" s="119"/>
    </row>
    <row r="1212" spans="5:6" x14ac:dyDescent="0.25">
      <c r="E1212" s="119"/>
      <c r="F1212" s="119"/>
    </row>
    <row r="1213" spans="5:6" x14ac:dyDescent="0.25">
      <c r="E1213" s="119"/>
      <c r="F1213" s="119"/>
    </row>
    <row r="1214" spans="5:6" x14ac:dyDescent="0.25">
      <c r="E1214" s="119"/>
      <c r="F1214" s="119"/>
    </row>
    <row r="1215" spans="5:6" x14ac:dyDescent="0.25">
      <c r="E1215" s="119"/>
      <c r="F1215" s="119"/>
    </row>
    <row r="1216" spans="5:6" x14ac:dyDescent="0.25">
      <c r="E1216" s="119"/>
      <c r="F1216" s="119"/>
    </row>
    <row r="1217" spans="5:6" x14ac:dyDescent="0.25">
      <c r="E1217" s="119"/>
      <c r="F1217" s="119"/>
    </row>
    <row r="1218" spans="5:6" x14ac:dyDescent="0.25">
      <c r="E1218" s="119"/>
      <c r="F1218" s="119"/>
    </row>
    <row r="1219" spans="5:6" x14ac:dyDescent="0.25">
      <c r="E1219" s="119"/>
      <c r="F1219" s="119"/>
    </row>
    <row r="1220" spans="5:6" x14ac:dyDescent="0.25">
      <c r="E1220" s="119"/>
      <c r="F1220" s="119"/>
    </row>
    <row r="1221" spans="5:6" x14ac:dyDescent="0.25">
      <c r="E1221" s="119"/>
      <c r="F1221" s="119"/>
    </row>
    <row r="1222" spans="5:6" x14ac:dyDescent="0.25">
      <c r="E1222" s="119"/>
      <c r="F1222" s="119"/>
    </row>
    <row r="1223" spans="5:6" x14ac:dyDescent="0.25">
      <c r="E1223" s="119"/>
      <c r="F1223" s="119"/>
    </row>
    <row r="1224" spans="5:6" x14ac:dyDescent="0.25">
      <c r="E1224" s="119"/>
      <c r="F1224" s="119"/>
    </row>
    <row r="1225" spans="5:6" x14ac:dyDescent="0.25">
      <c r="E1225" s="119"/>
      <c r="F1225" s="119"/>
    </row>
    <row r="1226" spans="5:6" x14ac:dyDescent="0.25">
      <c r="E1226" s="119"/>
      <c r="F1226" s="119"/>
    </row>
    <row r="1227" spans="5:6" x14ac:dyDescent="0.25">
      <c r="E1227" s="119"/>
      <c r="F1227" s="119"/>
    </row>
    <row r="1228" spans="5:6" x14ac:dyDescent="0.25">
      <c r="E1228" s="119"/>
      <c r="F1228" s="119"/>
    </row>
    <row r="1229" spans="5:6" x14ac:dyDescent="0.25">
      <c r="E1229" s="119"/>
      <c r="F1229" s="119"/>
    </row>
    <row r="1230" spans="5:6" x14ac:dyDescent="0.25">
      <c r="E1230" s="119"/>
      <c r="F1230" s="119"/>
    </row>
    <row r="1231" spans="5:6" x14ac:dyDescent="0.25">
      <c r="E1231" s="119"/>
      <c r="F1231" s="119"/>
    </row>
    <row r="1232" spans="5:6" x14ac:dyDescent="0.25">
      <c r="E1232" s="119"/>
      <c r="F1232" s="119"/>
    </row>
    <row r="1233" spans="5:6" x14ac:dyDescent="0.25">
      <c r="E1233" s="119"/>
      <c r="F1233" s="119"/>
    </row>
    <row r="1234" spans="5:6" x14ac:dyDescent="0.25">
      <c r="E1234" s="119"/>
      <c r="F1234" s="119"/>
    </row>
    <row r="1235" spans="5:6" x14ac:dyDescent="0.25">
      <c r="E1235" s="119"/>
      <c r="F1235" s="119"/>
    </row>
    <row r="1236" spans="5:6" x14ac:dyDescent="0.25">
      <c r="E1236" s="119"/>
      <c r="F1236" s="119"/>
    </row>
    <row r="1237" spans="5:6" x14ac:dyDescent="0.25">
      <c r="E1237" s="119"/>
      <c r="F1237" s="119"/>
    </row>
    <row r="1238" spans="5:6" x14ac:dyDescent="0.25">
      <c r="E1238" s="119"/>
      <c r="F1238" s="119"/>
    </row>
    <row r="1239" spans="5:6" x14ac:dyDescent="0.25">
      <c r="E1239" s="119"/>
      <c r="F1239" s="119"/>
    </row>
    <row r="1240" spans="5:6" x14ac:dyDescent="0.25">
      <c r="E1240" s="119"/>
      <c r="F1240" s="119"/>
    </row>
    <row r="1241" spans="5:6" x14ac:dyDescent="0.25">
      <c r="E1241" s="119"/>
      <c r="F1241" s="119"/>
    </row>
    <row r="1242" spans="5:6" x14ac:dyDescent="0.25">
      <c r="E1242" s="119"/>
      <c r="F1242" s="119"/>
    </row>
    <row r="1243" spans="5:6" x14ac:dyDescent="0.25">
      <c r="E1243" s="119"/>
      <c r="F1243" s="119"/>
    </row>
    <row r="1244" spans="5:6" x14ac:dyDescent="0.25">
      <c r="E1244" s="119"/>
      <c r="F1244" s="119"/>
    </row>
    <row r="1245" spans="5:6" x14ac:dyDescent="0.25">
      <c r="E1245" s="119"/>
      <c r="F1245" s="119"/>
    </row>
    <row r="1246" spans="5:6" x14ac:dyDescent="0.25">
      <c r="E1246" s="119"/>
      <c r="F1246" s="119"/>
    </row>
    <row r="1247" spans="5:6" x14ac:dyDescent="0.25">
      <c r="E1247" s="119"/>
      <c r="F1247" s="119"/>
    </row>
    <row r="1248" spans="5:6" x14ac:dyDescent="0.25">
      <c r="E1248" s="119"/>
      <c r="F1248" s="119"/>
    </row>
    <row r="1249" spans="5:6" x14ac:dyDescent="0.25">
      <c r="E1249" s="119"/>
      <c r="F1249" s="119"/>
    </row>
    <row r="1250" spans="5:6" x14ac:dyDescent="0.25">
      <c r="E1250" s="119"/>
      <c r="F1250" s="119"/>
    </row>
    <row r="1251" spans="5:6" x14ac:dyDescent="0.25">
      <c r="E1251" s="119"/>
      <c r="F1251" s="119"/>
    </row>
    <row r="1252" spans="5:6" x14ac:dyDescent="0.25">
      <c r="E1252" s="119"/>
      <c r="F1252" s="119"/>
    </row>
    <row r="1253" spans="5:6" x14ac:dyDescent="0.25">
      <c r="E1253" s="119"/>
      <c r="F1253" s="119"/>
    </row>
    <row r="1254" spans="5:6" x14ac:dyDescent="0.25">
      <c r="E1254" s="119"/>
      <c r="F1254" s="119"/>
    </row>
    <row r="1255" spans="5:6" x14ac:dyDescent="0.25">
      <c r="E1255" s="119"/>
      <c r="F1255" s="119"/>
    </row>
    <row r="1256" spans="5:6" x14ac:dyDescent="0.25">
      <c r="E1256" s="119"/>
      <c r="F1256" s="119"/>
    </row>
    <row r="1257" spans="5:6" x14ac:dyDescent="0.25">
      <c r="E1257" s="119"/>
      <c r="F1257" s="119"/>
    </row>
    <row r="1258" spans="5:6" x14ac:dyDescent="0.25">
      <c r="E1258" s="119"/>
      <c r="F1258" s="119"/>
    </row>
    <row r="1259" spans="5:6" x14ac:dyDescent="0.25">
      <c r="E1259" s="119"/>
      <c r="F1259" s="119"/>
    </row>
    <row r="1260" spans="5:6" x14ac:dyDescent="0.25">
      <c r="E1260" s="119"/>
      <c r="F1260" s="119"/>
    </row>
    <row r="1261" spans="5:6" x14ac:dyDescent="0.25">
      <c r="E1261" s="119"/>
      <c r="F1261" s="119"/>
    </row>
    <row r="1262" spans="5:6" x14ac:dyDescent="0.25">
      <c r="E1262" s="119"/>
      <c r="F1262" s="119"/>
    </row>
    <row r="1263" spans="5:6" x14ac:dyDescent="0.25">
      <c r="E1263" s="119"/>
      <c r="F1263" s="119"/>
    </row>
    <row r="1264" spans="5:6" x14ac:dyDescent="0.25">
      <c r="E1264" s="119"/>
      <c r="F1264" s="119"/>
    </row>
    <row r="1265" spans="5:6" x14ac:dyDescent="0.25">
      <c r="E1265" s="119"/>
      <c r="F1265" s="119"/>
    </row>
    <row r="1266" spans="5:6" x14ac:dyDescent="0.25">
      <c r="E1266" s="119"/>
      <c r="F1266" s="119"/>
    </row>
    <row r="1267" spans="5:6" x14ac:dyDescent="0.25">
      <c r="E1267" s="119"/>
      <c r="F1267" s="119"/>
    </row>
    <row r="1268" spans="5:6" x14ac:dyDescent="0.25">
      <c r="E1268" s="119"/>
      <c r="F1268" s="119"/>
    </row>
    <row r="1269" spans="5:6" x14ac:dyDescent="0.25">
      <c r="E1269" s="119"/>
      <c r="F1269" s="119"/>
    </row>
    <row r="1270" spans="5:6" x14ac:dyDescent="0.25">
      <c r="E1270" s="119"/>
      <c r="F1270" s="119"/>
    </row>
    <row r="1271" spans="5:6" x14ac:dyDescent="0.25">
      <c r="E1271" s="119"/>
      <c r="F1271" s="119"/>
    </row>
    <row r="1272" spans="5:6" x14ac:dyDescent="0.25">
      <c r="E1272" s="119"/>
      <c r="F1272" s="119"/>
    </row>
    <row r="1273" spans="5:6" x14ac:dyDescent="0.25">
      <c r="E1273" s="119"/>
      <c r="F1273" s="119"/>
    </row>
    <row r="1274" spans="5:6" x14ac:dyDescent="0.25">
      <c r="E1274" s="119"/>
      <c r="F1274" s="119"/>
    </row>
    <row r="1275" spans="5:6" x14ac:dyDescent="0.25">
      <c r="E1275" s="119"/>
      <c r="F1275" s="119"/>
    </row>
    <row r="1276" spans="5:6" x14ac:dyDescent="0.25">
      <c r="E1276" s="119"/>
      <c r="F1276" s="119"/>
    </row>
    <row r="1277" spans="5:6" x14ac:dyDescent="0.25">
      <c r="E1277" s="119"/>
      <c r="F1277" s="119"/>
    </row>
    <row r="1278" spans="5:6" x14ac:dyDescent="0.25">
      <c r="E1278" s="119"/>
      <c r="F1278" s="119"/>
    </row>
    <row r="1279" spans="5:6" x14ac:dyDescent="0.25">
      <c r="E1279" s="119"/>
      <c r="F1279" s="119"/>
    </row>
    <row r="1280" spans="5:6" x14ac:dyDescent="0.25">
      <c r="E1280" s="119"/>
      <c r="F1280" s="119"/>
    </row>
    <row r="1281" spans="5:6" x14ac:dyDescent="0.25">
      <c r="E1281" s="119"/>
      <c r="F1281" s="119"/>
    </row>
    <row r="1282" spans="5:6" x14ac:dyDescent="0.25">
      <c r="E1282" s="119"/>
      <c r="F1282" s="119"/>
    </row>
    <row r="1283" spans="5:6" x14ac:dyDescent="0.25">
      <c r="E1283" s="119"/>
      <c r="F1283" s="119"/>
    </row>
    <row r="1284" spans="5:6" x14ac:dyDescent="0.25">
      <c r="E1284" s="119"/>
      <c r="F1284" s="119"/>
    </row>
    <row r="1285" spans="5:6" x14ac:dyDescent="0.25">
      <c r="E1285" s="119"/>
      <c r="F1285" s="119"/>
    </row>
    <row r="1286" spans="5:6" x14ac:dyDescent="0.25">
      <c r="E1286" s="119"/>
      <c r="F1286" s="119"/>
    </row>
    <row r="1287" spans="5:6" x14ac:dyDescent="0.25">
      <c r="E1287" s="119"/>
      <c r="F1287" s="119"/>
    </row>
    <row r="1288" spans="5:6" x14ac:dyDescent="0.25">
      <c r="E1288" s="119"/>
      <c r="F1288" s="119"/>
    </row>
    <row r="1289" spans="5:6" x14ac:dyDescent="0.25">
      <c r="E1289" s="119"/>
      <c r="F1289" s="119"/>
    </row>
    <row r="1290" spans="5:6" x14ac:dyDescent="0.25">
      <c r="E1290" s="119"/>
      <c r="F1290" s="119"/>
    </row>
    <row r="1291" spans="5:6" x14ac:dyDescent="0.25">
      <c r="E1291" s="119"/>
      <c r="F1291" s="119"/>
    </row>
    <row r="1292" spans="5:6" x14ac:dyDescent="0.25">
      <c r="E1292" s="119"/>
      <c r="F1292" s="119"/>
    </row>
    <row r="1293" spans="5:6" x14ac:dyDescent="0.25">
      <c r="E1293" s="119"/>
      <c r="F1293" s="119"/>
    </row>
    <row r="1294" spans="5:6" x14ac:dyDescent="0.25">
      <c r="E1294" s="119"/>
      <c r="F1294" s="119"/>
    </row>
    <row r="1295" spans="5:6" x14ac:dyDescent="0.25">
      <c r="E1295" s="119"/>
      <c r="F1295" s="119"/>
    </row>
    <row r="1296" spans="5:6" x14ac:dyDescent="0.25">
      <c r="E1296" s="119"/>
      <c r="F1296" s="119"/>
    </row>
    <row r="1297" spans="5:6" x14ac:dyDescent="0.25">
      <c r="E1297" s="119"/>
      <c r="F1297" s="119"/>
    </row>
    <row r="1298" spans="5:6" x14ac:dyDescent="0.25">
      <c r="E1298" s="119"/>
      <c r="F1298" s="119"/>
    </row>
    <row r="1299" spans="5:6" x14ac:dyDescent="0.25">
      <c r="E1299" s="119"/>
      <c r="F1299" s="119"/>
    </row>
    <row r="1300" spans="5:6" x14ac:dyDescent="0.25">
      <c r="E1300" s="119"/>
      <c r="F1300" s="119"/>
    </row>
    <row r="1301" spans="5:6" x14ac:dyDescent="0.25">
      <c r="E1301" s="119"/>
      <c r="F1301" s="119"/>
    </row>
    <row r="1302" spans="5:6" x14ac:dyDescent="0.25">
      <c r="E1302" s="119"/>
      <c r="F1302" s="119"/>
    </row>
    <row r="1303" spans="5:6" x14ac:dyDescent="0.25">
      <c r="E1303" s="119"/>
      <c r="F1303" s="119"/>
    </row>
    <row r="1304" spans="5:6" x14ac:dyDescent="0.25">
      <c r="E1304" s="119"/>
      <c r="F1304" s="119"/>
    </row>
    <row r="1305" spans="5:6" x14ac:dyDescent="0.25">
      <c r="E1305" s="119"/>
      <c r="F1305" s="119"/>
    </row>
    <row r="1306" spans="5:6" x14ac:dyDescent="0.25">
      <c r="E1306" s="119"/>
      <c r="F1306" s="119"/>
    </row>
    <row r="1307" spans="5:6" x14ac:dyDescent="0.25">
      <c r="E1307" s="119"/>
      <c r="F1307" s="119"/>
    </row>
    <row r="1308" spans="5:6" x14ac:dyDescent="0.25">
      <c r="E1308" s="119"/>
      <c r="F1308" s="119"/>
    </row>
    <row r="1309" spans="5:6" x14ac:dyDescent="0.25">
      <c r="E1309" s="119"/>
      <c r="F1309" s="119"/>
    </row>
    <row r="1310" spans="5:6" x14ac:dyDescent="0.25">
      <c r="E1310" s="119"/>
      <c r="F1310" s="119"/>
    </row>
    <row r="1311" spans="5:6" x14ac:dyDescent="0.25">
      <c r="E1311" s="119"/>
      <c r="F1311" s="119"/>
    </row>
    <row r="1312" spans="5:6" x14ac:dyDescent="0.25">
      <c r="E1312" s="119"/>
      <c r="F1312" s="119"/>
    </row>
    <row r="1313" spans="5:6" x14ac:dyDescent="0.25">
      <c r="E1313" s="119"/>
      <c r="F1313" s="119"/>
    </row>
    <row r="1314" spans="5:6" x14ac:dyDescent="0.25">
      <c r="E1314" s="119"/>
      <c r="F1314" s="119"/>
    </row>
    <row r="1315" spans="5:6" x14ac:dyDescent="0.25">
      <c r="E1315" s="119"/>
      <c r="F1315" s="119"/>
    </row>
    <row r="1316" spans="5:6" x14ac:dyDescent="0.25">
      <c r="E1316" s="119"/>
      <c r="F1316" s="119"/>
    </row>
    <row r="1317" spans="5:6" x14ac:dyDescent="0.25">
      <c r="E1317" s="119"/>
      <c r="F1317" s="119"/>
    </row>
    <row r="1318" spans="5:6" x14ac:dyDescent="0.25">
      <c r="E1318" s="119"/>
      <c r="F1318" s="119"/>
    </row>
    <row r="1319" spans="5:6" x14ac:dyDescent="0.25">
      <c r="E1319" s="119"/>
      <c r="F1319" s="119"/>
    </row>
    <row r="1320" spans="5:6" x14ac:dyDescent="0.25">
      <c r="E1320" s="119"/>
      <c r="F1320" s="119"/>
    </row>
    <row r="1321" spans="5:6" x14ac:dyDescent="0.25">
      <c r="E1321" s="119"/>
      <c r="F1321" s="119"/>
    </row>
    <row r="1322" spans="5:6" x14ac:dyDescent="0.25">
      <c r="E1322" s="119"/>
      <c r="F1322" s="119"/>
    </row>
    <row r="1323" spans="5:6" x14ac:dyDescent="0.25">
      <c r="E1323" s="119"/>
      <c r="F1323" s="119"/>
    </row>
    <row r="1324" spans="5:6" x14ac:dyDescent="0.25">
      <c r="E1324" s="119"/>
      <c r="F1324" s="119"/>
    </row>
    <row r="1325" spans="5:6" x14ac:dyDescent="0.25">
      <c r="E1325" s="119"/>
      <c r="F1325" s="119"/>
    </row>
    <row r="1326" spans="5:6" x14ac:dyDescent="0.25">
      <c r="E1326" s="119"/>
      <c r="F1326" s="119"/>
    </row>
    <row r="1327" spans="5:6" x14ac:dyDescent="0.25">
      <c r="E1327" s="119"/>
      <c r="F1327" s="119"/>
    </row>
    <row r="1328" spans="5:6" x14ac:dyDescent="0.25">
      <c r="E1328" s="119"/>
      <c r="F1328" s="119"/>
    </row>
    <row r="1329" spans="5:6" x14ac:dyDescent="0.25">
      <c r="E1329" s="119"/>
      <c r="F1329" s="119"/>
    </row>
    <row r="1330" spans="5:6" x14ac:dyDescent="0.25">
      <c r="E1330" s="119"/>
      <c r="F1330" s="119"/>
    </row>
    <row r="1331" spans="5:6" x14ac:dyDescent="0.25">
      <c r="E1331" s="119"/>
      <c r="F1331" s="119"/>
    </row>
    <row r="1332" spans="5:6" x14ac:dyDescent="0.25">
      <c r="E1332" s="119"/>
      <c r="F1332" s="119"/>
    </row>
    <row r="1333" spans="5:6" x14ac:dyDescent="0.25">
      <c r="E1333" s="119"/>
      <c r="F1333" s="119"/>
    </row>
    <row r="1334" spans="5:6" x14ac:dyDescent="0.25">
      <c r="E1334" s="119"/>
      <c r="F1334" s="119"/>
    </row>
    <row r="1335" spans="5:6" x14ac:dyDescent="0.25">
      <c r="E1335" s="119"/>
      <c r="F1335" s="119"/>
    </row>
    <row r="1336" spans="5:6" x14ac:dyDescent="0.25">
      <c r="E1336" s="119"/>
      <c r="F1336" s="119"/>
    </row>
    <row r="1337" spans="5:6" x14ac:dyDescent="0.25">
      <c r="E1337" s="119"/>
      <c r="F1337" s="119"/>
    </row>
    <row r="1338" spans="5:6" x14ac:dyDescent="0.25">
      <c r="E1338" s="119"/>
      <c r="F1338" s="119"/>
    </row>
    <row r="1339" spans="5:6" x14ac:dyDescent="0.25">
      <c r="E1339" s="119"/>
      <c r="F1339" s="119"/>
    </row>
    <row r="1340" spans="5:6" x14ac:dyDescent="0.25">
      <c r="E1340" s="119"/>
      <c r="F1340" s="119"/>
    </row>
    <row r="1341" spans="5:6" x14ac:dyDescent="0.25">
      <c r="E1341" s="119"/>
      <c r="F1341" s="119"/>
    </row>
    <row r="1342" spans="5:6" x14ac:dyDescent="0.25">
      <c r="E1342" s="119"/>
      <c r="F1342" s="119"/>
    </row>
    <row r="1343" spans="5:6" x14ac:dyDescent="0.25">
      <c r="E1343" s="119"/>
      <c r="F1343" s="119"/>
    </row>
    <row r="1344" spans="5:6" x14ac:dyDescent="0.25">
      <c r="E1344" s="119"/>
      <c r="F1344" s="119"/>
    </row>
    <row r="1345" spans="5:6" x14ac:dyDescent="0.25">
      <c r="E1345" s="119"/>
      <c r="F1345" s="119"/>
    </row>
    <row r="1346" spans="5:6" x14ac:dyDescent="0.25">
      <c r="E1346" s="119"/>
      <c r="F1346" s="119"/>
    </row>
    <row r="1347" spans="5:6" x14ac:dyDescent="0.25">
      <c r="E1347" s="119"/>
      <c r="F1347" s="119"/>
    </row>
    <row r="1348" spans="5:6" x14ac:dyDescent="0.25">
      <c r="E1348" s="119"/>
      <c r="F1348" s="119"/>
    </row>
    <row r="1349" spans="5:6" x14ac:dyDescent="0.25">
      <c r="E1349" s="119"/>
      <c r="F1349" s="119"/>
    </row>
    <row r="1350" spans="5:6" x14ac:dyDescent="0.25">
      <c r="E1350" s="119"/>
      <c r="F1350" s="119"/>
    </row>
    <row r="1351" spans="5:6" x14ac:dyDescent="0.25">
      <c r="E1351" s="119"/>
      <c r="F1351" s="119"/>
    </row>
    <row r="1352" spans="5:6" x14ac:dyDescent="0.25">
      <c r="E1352" s="119"/>
      <c r="F1352" s="119"/>
    </row>
    <row r="1353" spans="5:6" x14ac:dyDescent="0.25">
      <c r="E1353" s="119"/>
      <c r="F1353" s="119"/>
    </row>
    <row r="1354" spans="5:6" x14ac:dyDescent="0.25">
      <c r="E1354" s="119"/>
      <c r="F1354" s="119"/>
    </row>
    <row r="1355" spans="5:6" x14ac:dyDescent="0.25">
      <c r="E1355" s="119"/>
      <c r="F1355" s="119"/>
    </row>
    <row r="1356" spans="5:6" x14ac:dyDescent="0.25">
      <c r="E1356" s="119"/>
      <c r="F1356" s="119"/>
    </row>
    <row r="1357" spans="5:6" x14ac:dyDescent="0.25">
      <c r="E1357" s="119"/>
      <c r="F1357" s="119"/>
    </row>
    <row r="1358" spans="5:6" x14ac:dyDescent="0.25">
      <c r="E1358" s="119"/>
      <c r="F1358" s="119"/>
    </row>
    <row r="1359" spans="5:6" x14ac:dyDescent="0.25">
      <c r="E1359" s="119"/>
      <c r="F1359" s="119"/>
    </row>
    <row r="1360" spans="5:6" x14ac:dyDescent="0.25">
      <c r="E1360" s="119"/>
      <c r="F1360" s="119"/>
    </row>
    <row r="1361" spans="5:6" x14ac:dyDescent="0.25">
      <c r="E1361" s="119"/>
      <c r="F1361" s="119"/>
    </row>
    <row r="1362" spans="5:6" x14ac:dyDescent="0.25">
      <c r="E1362" s="119"/>
      <c r="F1362" s="119"/>
    </row>
    <row r="1363" spans="5:6" x14ac:dyDescent="0.25">
      <c r="E1363" s="119"/>
      <c r="F1363" s="119"/>
    </row>
    <row r="1364" spans="5:6" x14ac:dyDescent="0.25">
      <c r="E1364" s="119"/>
      <c r="F1364" s="119"/>
    </row>
    <row r="1365" spans="5:6" x14ac:dyDescent="0.25">
      <c r="E1365" s="119"/>
      <c r="F1365" s="119"/>
    </row>
    <row r="1366" spans="5:6" x14ac:dyDescent="0.25">
      <c r="E1366" s="119"/>
      <c r="F1366" s="119"/>
    </row>
    <row r="1367" spans="5:6" x14ac:dyDescent="0.25">
      <c r="E1367" s="119"/>
      <c r="F1367" s="119"/>
    </row>
    <row r="1368" spans="5:6" x14ac:dyDescent="0.25">
      <c r="E1368" s="119"/>
      <c r="F1368" s="119"/>
    </row>
    <row r="1369" spans="5:6" x14ac:dyDescent="0.25">
      <c r="E1369" s="119"/>
      <c r="F1369" s="119"/>
    </row>
    <row r="1370" spans="5:6" x14ac:dyDescent="0.25">
      <c r="E1370" s="119"/>
      <c r="F1370" s="119"/>
    </row>
    <row r="1371" spans="5:6" x14ac:dyDescent="0.25">
      <c r="E1371" s="119"/>
      <c r="F1371" s="119"/>
    </row>
    <row r="1372" spans="5:6" x14ac:dyDescent="0.25">
      <c r="E1372" s="119"/>
      <c r="F1372" s="119"/>
    </row>
    <row r="1373" spans="5:6" x14ac:dyDescent="0.25">
      <c r="E1373" s="119"/>
      <c r="F1373" s="119"/>
    </row>
    <row r="1374" spans="5:6" x14ac:dyDescent="0.25">
      <c r="E1374" s="119"/>
      <c r="F1374" s="119"/>
    </row>
    <row r="1375" spans="5:6" x14ac:dyDescent="0.25">
      <c r="E1375" s="119"/>
      <c r="F1375" s="119"/>
    </row>
    <row r="1376" spans="5:6" x14ac:dyDescent="0.25">
      <c r="E1376" s="119"/>
      <c r="F1376" s="119"/>
    </row>
    <row r="1377" spans="5:6" x14ac:dyDescent="0.25">
      <c r="E1377" s="119"/>
      <c r="F1377" s="119"/>
    </row>
    <row r="1378" spans="5:6" x14ac:dyDescent="0.25">
      <c r="E1378" s="119"/>
      <c r="F1378" s="119"/>
    </row>
    <row r="1379" spans="5:6" x14ac:dyDescent="0.25">
      <c r="E1379" s="119"/>
      <c r="F1379" s="119"/>
    </row>
    <row r="1380" spans="5:6" x14ac:dyDescent="0.25">
      <c r="E1380" s="119"/>
      <c r="F1380" s="119"/>
    </row>
    <row r="1381" spans="5:6" x14ac:dyDescent="0.25">
      <c r="E1381" s="119"/>
      <c r="F1381" s="119"/>
    </row>
    <row r="1382" spans="5:6" x14ac:dyDescent="0.25">
      <c r="E1382" s="119"/>
      <c r="F1382" s="119"/>
    </row>
    <row r="1383" spans="5:6" x14ac:dyDescent="0.25">
      <c r="E1383" s="119"/>
      <c r="F1383" s="119"/>
    </row>
    <row r="1384" spans="5:6" x14ac:dyDescent="0.25">
      <c r="E1384" s="119"/>
      <c r="F1384" s="119"/>
    </row>
    <row r="1385" spans="5:6" x14ac:dyDescent="0.25">
      <c r="E1385" s="119"/>
      <c r="F1385" s="119"/>
    </row>
    <row r="1386" spans="5:6" x14ac:dyDescent="0.25">
      <c r="E1386" s="119"/>
      <c r="F1386" s="119"/>
    </row>
    <row r="1387" spans="5:6" x14ac:dyDescent="0.25">
      <c r="E1387" s="119"/>
      <c r="F1387" s="119"/>
    </row>
    <row r="1388" spans="5:6" x14ac:dyDescent="0.25">
      <c r="E1388" s="119"/>
      <c r="F1388" s="119"/>
    </row>
    <row r="1389" spans="5:6" x14ac:dyDescent="0.25">
      <c r="E1389" s="119"/>
      <c r="F1389" s="119"/>
    </row>
    <row r="1390" spans="5:6" x14ac:dyDescent="0.25">
      <c r="E1390" s="119"/>
      <c r="F1390" s="119"/>
    </row>
    <row r="1391" spans="5:6" x14ac:dyDescent="0.25">
      <c r="E1391" s="119"/>
      <c r="F1391" s="119"/>
    </row>
    <row r="1392" spans="5:6" x14ac:dyDescent="0.25">
      <c r="E1392" s="119"/>
      <c r="F1392" s="119"/>
    </row>
    <row r="1393" spans="5:6" x14ac:dyDescent="0.25">
      <c r="E1393" s="119"/>
      <c r="F1393" s="119"/>
    </row>
    <row r="1394" spans="5:6" x14ac:dyDescent="0.25">
      <c r="E1394" s="119"/>
      <c r="F1394" s="119"/>
    </row>
    <row r="1395" spans="5:6" x14ac:dyDescent="0.25">
      <c r="E1395" s="119"/>
      <c r="F1395" s="119"/>
    </row>
    <row r="1396" spans="5:6" x14ac:dyDescent="0.25">
      <c r="E1396" s="119"/>
      <c r="F1396" s="119"/>
    </row>
    <row r="1397" spans="5:6" x14ac:dyDescent="0.25">
      <c r="E1397" s="119"/>
      <c r="F1397" s="119"/>
    </row>
    <row r="1398" spans="5:6" x14ac:dyDescent="0.25">
      <c r="E1398" s="119"/>
      <c r="F1398" s="119"/>
    </row>
    <row r="1399" spans="5:6" x14ac:dyDescent="0.25">
      <c r="E1399" s="119"/>
      <c r="F1399" s="119"/>
    </row>
    <row r="1400" spans="5:6" x14ac:dyDescent="0.25">
      <c r="E1400" s="119"/>
      <c r="F1400" s="119"/>
    </row>
    <row r="1401" spans="5:6" x14ac:dyDescent="0.25">
      <c r="E1401" s="119"/>
      <c r="F1401" s="119"/>
    </row>
    <row r="1402" spans="5:6" x14ac:dyDescent="0.25">
      <c r="E1402" s="119"/>
      <c r="F1402" s="119"/>
    </row>
    <row r="1403" spans="5:6" x14ac:dyDescent="0.25">
      <c r="E1403" s="119"/>
      <c r="F1403" s="119"/>
    </row>
    <row r="1404" spans="5:6" x14ac:dyDescent="0.25">
      <c r="E1404" s="119"/>
      <c r="F1404" s="119"/>
    </row>
    <row r="1405" spans="5:6" x14ac:dyDescent="0.25">
      <c r="E1405" s="119"/>
      <c r="F1405" s="119"/>
    </row>
    <row r="1406" spans="5:6" x14ac:dyDescent="0.25">
      <c r="E1406" s="119"/>
      <c r="F1406" s="119"/>
    </row>
    <row r="1407" spans="5:6" x14ac:dyDescent="0.25">
      <c r="E1407" s="119"/>
      <c r="F1407" s="119"/>
    </row>
    <row r="1408" spans="5:6" x14ac:dyDescent="0.25">
      <c r="E1408" s="119"/>
      <c r="F1408" s="119"/>
    </row>
    <row r="1409" spans="5:6" x14ac:dyDescent="0.25">
      <c r="E1409" s="119"/>
      <c r="F1409" s="119"/>
    </row>
    <row r="1410" spans="5:6" x14ac:dyDescent="0.25">
      <c r="E1410" s="119"/>
      <c r="F1410" s="119"/>
    </row>
    <row r="1411" spans="5:6" x14ac:dyDescent="0.25">
      <c r="E1411" s="119"/>
      <c r="F1411" s="119"/>
    </row>
    <row r="1412" spans="5:6" x14ac:dyDescent="0.25">
      <c r="E1412" s="119"/>
      <c r="F1412" s="119"/>
    </row>
    <row r="1413" spans="5:6" x14ac:dyDescent="0.25">
      <c r="E1413" s="119"/>
      <c r="F1413" s="119"/>
    </row>
    <row r="1414" spans="5:6" x14ac:dyDescent="0.25">
      <c r="E1414" s="119"/>
      <c r="F1414" s="119"/>
    </row>
    <row r="1415" spans="5:6" x14ac:dyDescent="0.25">
      <c r="E1415" s="119"/>
      <c r="F1415" s="119"/>
    </row>
    <row r="1416" spans="5:6" x14ac:dyDescent="0.25">
      <c r="E1416" s="119"/>
      <c r="F1416" s="119"/>
    </row>
    <row r="1417" spans="5:6" x14ac:dyDescent="0.25">
      <c r="E1417" s="119"/>
      <c r="F1417" s="119"/>
    </row>
    <row r="1418" spans="5:6" x14ac:dyDescent="0.25">
      <c r="E1418" s="119"/>
      <c r="F1418" s="119"/>
    </row>
    <row r="1419" spans="5:6" x14ac:dyDescent="0.25">
      <c r="E1419" s="119"/>
      <c r="F1419" s="119"/>
    </row>
    <row r="1420" spans="5:6" x14ac:dyDescent="0.25">
      <c r="E1420" s="119"/>
      <c r="F1420" s="119"/>
    </row>
    <row r="1421" spans="5:6" x14ac:dyDescent="0.25">
      <c r="E1421" s="119"/>
      <c r="F1421" s="119"/>
    </row>
    <row r="1422" spans="5:6" x14ac:dyDescent="0.25">
      <c r="E1422" s="119"/>
      <c r="F1422" s="119"/>
    </row>
    <row r="1423" spans="5:6" x14ac:dyDescent="0.25">
      <c r="E1423" s="119"/>
      <c r="F1423" s="119"/>
    </row>
    <row r="1424" spans="5:6" x14ac:dyDescent="0.25">
      <c r="E1424" s="119"/>
      <c r="F1424" s="119"/>
    </row>
    <row r="1425" spans="5:6" x14ac:dyDescent="0.25">
      <c r="E1425" s="119"/>
      <c r="F1425" s="119"/>
    </row>
    <row r="1426" spans="5:6" x14ac:dyDescent="0.25">
      <c r="E1426" s="119"/>
      <c r="F1426" s="119"/>
    </row>
    <row r="1427" spans="5:6" x14ac:dyDescent="0.25">
      <c r="E1427" s="119"/>
      <c r="F1427" s="119"/>
    </row>
    <row r="1428" spans="5:6" x14ac:dyDescent="0.25">
      <c r="E1428" s="119"/>
      <c r="F1428" s="119"/>
    </row>
    <row r="1429" spans="5:6" x14ac:dyDescent="0.25">
      <c r="E1429" s="119"/>
      <c r="F1429" s="119"/>
    </row>
    <row r="1430" spans="5:6" x14ac:dyDescent="0.25">
      <c r="E1430" s="119"/>
      <c r="F1430" s="119"/>
    </row>
    <row r="1431" spans="5:6" x14ac:dyDescent="0.25">
      <c r="E1431" s="119"/>
      <c r="F1431" s="119"/>
    </row>
    <row r="1432" spans="5:6" x14ac:dyDescent="0.25">
      <c r="E1432" s="119"/>
      <c r="F1432" s="119"/>
    </row>
    <row r="1433" spans="5:6" x14ac:dyDescent="0.25">
      <c r="E1433" s="119"/>
      <c r="F1433" s="119"/>
    </row>
    <row r="1434" spans="5:6" x14ac:dyDescent="0.25">
      <c r="E1434" s="119"/>
      <c r="F1434" s="119"/>
    </row>
    <row r="1435" spans="5:6" x14ac:dyDescent="0.25">
      <c r="E1435" s="119"/>
      <c r="F1435" s="119"/>
    </row>
    <row r="1436" spans="5:6" x14ac:dyDescent="0.25">
      <c r="E1436" s="119"/>
      <c r="F1436" s="119"/>
    </row>
    <row r="1437" spans="5:6" x14ac:dyDescent="0.25">
      <c r="E1437" s="119"/>
      <c r="F1437" s="119"/>
    </row>
    <row r="1438" spans="5:6" x14ac:dyDescent="0.25">
      <c r="E1438" s="119"/>
      <c r="F1438" s="119"/>
    </row>
    <row r="1439" spans="5:6" x14ac:dyDescent="0.25">
      <c r="E1439" s="119"/>
      <c r="F1439" s="119"/>
    </row>
    <row r="1440" spans="5:6" x14ac:dyDescent="0.25">
      <c r="E1440" s="119"/>
      <c r="F1440" s="119"/>
    </row>
    <row r="1441" spans="5:6" x14ac:dyDescent="0.25">
      <c r="E1441" s="119"/>
      <c r="F1441" s="119"/>
    </row>
    <row r="1442" spans="5:6" x14ac:dyDescent="0.25">
      <c r="E1442" s="119"/>
      <c r="F1442" s="119"/>
    </row>
    <row r="1443" spans="5:6" x14ac:dyDescent="0.25">
      <c r="E1443" s="119"/>
      <c r="F1443" s="119"/>
    </row>
    <row r="1444" spans="5:6" x14ac:dyDescent="0.25">
      <c r="E1444" s="119"/>
      <c r="F1444" s="119"/>
    </row>
    <row r="1445" spans="5:6" x14ac:dyDescent="0.25">
      <c r="E1445" s="119"/>
      <c r="F1445" s="119"/>
    </row>
    <row r="1446" spans="5:6" x14ac:dyDescent="0.25">
      <c r="E1446" s="119"/>
      <c r="F1446" s="119"/>
    </row>
    <row r="1447" spans="5:6" x14ac:dyDescent="0.25">
      <c r="E1447" s="119"/>
      <c r="F1447" s="119"/>
    </row>
    <row r="1448" spans="5:6" x14ac:dyDescent="0.25">
      <c r="E1448" s="119"/>
      <c r="F1448" s="119"/>
    </row>
    <row r="1449" spans="5:6" x14ac:dyDescent="0.25">
      <c r="E1449" s="119"/>
      <c r="F1449" s="119"/>
    </row>
    <row r="1450" spans="5:6" x14ac:dyDescent="0.25">
      <c r="E1450" s="119"/>
      <c r="F1450" s="119"/>
    </row>
    <row r="1451" spans="5:6" x14ac:dyDescent="0.25">
      <c r="E1451" s="119"/>
      <c r="F1451" s="119"/>
    </row>
    <row r="1452" spans="5:6" x14ac:dyDescent="0.25">
      <c r="E1452" s="119"/>
      <c r="F1452" s="119"/>
    </row>
    <row r="1453" spans="5:6" x14ac:dyDescent="0.25">
      <c r="E1453" s="119"/>
      <c r="F1453" s="119"/>
    </row>
    <row r="1454" spans="5:6" x14ac:dyDescent="0.25">
      <c r="E1454" s="119"/>
      <c r="F1454" s="119"/>
    </row>
    <row r="1455" spans="5:6" x14ac:dyDescent="0.25">
      <c r="E1455" s="119"/>
      <c r="F1455" s="119"/>
    </row>
    <row r="1456" spans="5:6" x14ac:dyDescent="0.25">
      <c r="E1456" s="119"/>
      <c r="F1456" s="119"/>
    </row>
    <row r="1457" spans="5:6" x14ac:dyDescent="0.25">
      <c r="E1457" s="119"/>
      <c r="F1457" s="119"/>
    </row>
    <row r="1458" spans="5:6" x14ac:dyDescent="0.25">
      <c r="E1458" s="119"/>
      <c r="F1458" s="119"/>
    </row>
    <row r="1459" spans="5:6" x14ac:dyDescent="0.25">
      <c r="E1459" s="119"/>
      <c r="F1459" s="119"/>
    </row>
    <row r="1460" spans="5:6" x14ac:dyDescent="0.25">
      <c r="E1460" s="119"/>
      <c r="F1460" s="119"/>
    </row>
    <row r="1461" spans="5:6" x14ac:dyDescent="0.25">
      <c r="E1461" s="119"/>
      <c r="F1461" s="119"/>
    </row>
    <row r="1462" spans="5:6" x14ac:dyDescent="0.25">
      <c r="E1462" s="119"/>
      <c r="F1462" s="119"/>
    </row>
    <row r="1463" spans="5:6" x14ac:dyDescent="0.25">
      <c r="E1463" s="119"/>
      <c r="F1463" s="119"/>
    </row>
    <row r="1464" spans="5:6" x14ac:dyDescent="0.25">
      <c r="E1464" s="119"/>
      <c r="F1464" s="119"/>
    </row>
    <row r="1465" spans="5:6" x14ac:dyDescent="0.25">
      <c r="E1465" s="119"/>
      <c r="F1465" s="119"/>
    </row>
    <row r="1466" spans="5:6" x14ac:dyDescent="0.25">
      <c r="E1466" s="119"/>
      <c r="F1466" s="119"/>
    </row>
    <row r="1467" spans="5:6" x14ac:dyDescent="0.25">
      <c r="E1467" s="119"/>
      <c r="F1467" s="119"/>
    </row>
    <row r="1468" spans="5:6" x14ac:dyDescent="0.25">
      <c r="E1468" s="119"/>
      <c r="F1468" s="119"/>
    </row>
    <row r="1469" spans="5:6" x14ac:dyDescent="0.25">
      <c r="E1469" s="119"/>
      <c r="F1469" s="119"/>
    </row>
    <row r="1470" spans="5:6" x14ac:dyDescent="0.25">
      <c r="E1470" s="119"/>
      <c r="F1470" s="119"/>
    </row>
    <row r="1471" spans="5:6" x14ac:dyDescent="0.25">
      <c r="E1471" s="119"/>
      <c r="F1471" s="119"/>
    </row>
    <row r="1472" spans="5:6" x14ac:dyDescent="0.25">
      <c r="E1472" s="119"/>
      <c r="F1472" s="119"/>
    </row>
    <row r="1473" spans="5:6" x14ac:dyDescent="0.25">
      <c r="E1473" s="119"/>
      <c r="F1473" s="119"/>
    </row>
    <row r="1474" spans="5:6" x14ac:dyDescent="0.25">
      <c r="E1474" s="119"/>
      <c r="F1474" s="119"/>
    </row>
    <row r="1475" spans="5:6" x14ac:dyDescent="0.25">
      <c r="E1475" s="119"/>
      <c r="F1475" s="119"/>
    </row>
    <row r="1476" spans="5:6" x14ac:dyDescent="0.25">
      <c r="E1476" s="119"/>
      <c r="F1476" s="119"/>
    </row>
    <row r="1477" spans="5:6" x14ac:dyDescent="0.25">
      <c r="E1477" s="119"/>
      <c r="F1477" s="119"/>
    </row>
    <row r="1478" spans="5:6" x14ac:dyDescent="0.25">
      <c r="E1478" s="119"/>
      <c r="F1478" s="119"/>
    </row>
    <row r="1479" spans="5:6" x14ac:dyDescent="0.25">
      <c r="E1479" s="119"/>
      <c r="F1479" s="119"/>
    </row>
    <row r="1480" spans="5:6" x14ac:dyDescent="0.25">
      <c r="E1480" s="119"/>
      <c r="F1480" s="119"/>
    </row>
    <row r="1481" spans="5:6" x14ac:dyDescent="0.25">
      <c r="E1481" s="119"/>
      <c r="F1481" s="119"/>
    </row>
    <row r="1482" spans="5:6" x14ac:dyDescent="0.25">
      <c r="E1482" s="119"/>
      <c r="F1482" s="119"/>
    </row>
    <row r="1483" spans="5:6" x14ac:dyDescent="0.25">
      <c r="E1483" s="119"/>
      <c r="F1483" s="119"/>
    </row>
    <row r="1484" spans="5:6" x14ac:dyDescent="0.25">
      <c r="E1484" s="119"/>
      <c r="F1484" s="119"/>
    </row>
    <row r="1485" spans="5:6" x14ac:dyDescent="0.25">
      <c r="E1485" s="119"/>
      <c r="F1485" s="119"/>
    </row>
    <row r="1486" spans="5:6" x14ac:dyDescent="0.25">
      <c r="E1486" s="119"/>
      <c r="F1486" s="119"/>
    </row>
    <row r="1487" spans="5:6" x14ac:dyDescent="0.25">
      <c r="E1487" s="119"/>
      <c r="F1487" s="119"/>
    </row>
    <row r="1488" spans="5:6" x14ac:dyDescent="0.25">
      <c r="E1488" s="119"/>
      <c r="F1488" s="119"/>
    </row>
    <row r="1489" spans="5:6" x14ac:dyDescent="0.25">
      <c r="E1489" s="119"/>
      <c r="F1489" s="119"/>
    </row>
    <row r="1490" spans="5:6" x14ac:dyDescent="0.25">
      <c r="E1490" s="119"/>
      <c r="F1490" s="119"/>
    </row>
    <row r="1491" spans="5:6" x14ac:dyDescent="0.25">
      <c r="E1491" s="119"/>
      <c r="F1491" s="119"/>
    </row>
    <row r="1492" spans="5:6" x14ac:dyDescent="0.25">
      <c r="E1492" s="119"/>
      <c r="F1492" s="119"/>
    </row>
    <row r="1493" spans="5:6" x14ac:dyDescent="0.25">
      <c r="E1493" s="119"/>
      <c r="F1493" s="119"/>
    </row>
    <row r="1494" spans="5:6" x14ac:dyDescent="0.25">
      <c r="E1494" s="119"/>
      <c r="F1494" s="119"/>
    </row>
    <row r="1495" spans="5:6" x14ac:dyDescent="0.25">
      <c r="E1495" s="119"/>
      <c r="F1495" s="119"/>
    </row>
    <row r="1496" spans="5:6" x14ac:dyDescent="0.25">
      <c r="E1496" s="119"/>
      <c r="F1496" s="119"/>
    </row>
    <row r="1497" spans="5:6" x14ac:dyDescent="0.25">
      <c r="E1497" s="119"/>
      <c r="F1497" s="119"/>
    </row>
    <row r="1498" spans="5:6" x14ac:dyDescent="0.25">
      <c r="E1498" s="119"/>
      <c r="F1498" s="119"/>
    </row>
    <row r="1499" spans="5:6" x14ac:dyDescent="0.25">
      <c r="E1499" s="119"/>
      <c r="F1499" s="119"/>
    </row>
    <row r="1500" spans="5:6" x14ac:dyDescent="0.25">
      <c r="E1500" s="119"/>
      <c r="F1500" s="119"/>
    </row>
    <row r="1501" spans="5:6" x14ac:dyDescent="0.25">
      <c r="E1501" s="119"/>
      <c r="F1501" s="119"/>
    </row>
    <row r="1502" spans="5:6" x14ac:dyDescent="0.25">
      <c r="E1502" s="119"/>
      <c r="F1502" s="119"/>
    </row>
    <row r="1503" spans="5:6" x14ac:dyDescent="0.25">
      <c r="E1503" s="119"/>
      <c r="F1503" s="119"/>
    </row>
    <row r="1504" spans="5:6" x14ac:dyDescent="0.25">
      <c r="E1504" s="119"/>
      <c r="F1504" s="119"/>
    </row>
    <row r="1505" spans="5:6" x14ac:dyDescent="0.25">
      <c r="E1505" s="119"/>
      <c r="F1505" s="119"/>
    </row>
    <row r="1506" spans="5:6" x14ac:dyDescent="0.25">
      <c r="E1506" s="119"/>
      <c r="F1506" s="119"/>
    </row>
    <row r="1507" spans="5:6" x14ac:dyDescent="0.25">
      <c r="E1507" s="119"/>
      <c r="F1507" s="119"/>
    </row>
    <row r="1508" spans="5:6" x14ac:dyDescent="0.25">
      <c r="E1508" s="119"/>
      <c r="F1508" s="119"/>
    </row>
    <row r="1509" spans="5:6" x14ac:dyDescent="0.25">
      <c r="E1509" s="119"/>
      <c r="F1509" s="119"/>
    </row>
    <row r="1510" spans="5:6" x14ac:dyDescent="0.25">
      <c r="E1510" s="119"/>
      <c r="F1510" s="119"/>
    </row>
    <row r="1511" spans="5:6" x14ac:dyDescent="0.25">
      <c r="E1511" s="119"/>
      <c r="F1511" s="119"/>
    </row>
    <row r="1512" spans="5:6" x14ac:dyDescent="0.25">
      <c r="E1512" s="119"/>
      <c r="F1512" s="119"/>
    </row>
    <row r="1513" spans="5:6" x14ac:dyDescent="0.25">
      <c r="E1513" s="119"/>
      <c r="F1513" s="119"/>
    </row>
    <row r="1514" spans="5:6" x14ac:dyDescent="0.25">
      <c r="E1514" s="119"/>
      <c r="F1514" s="119"/>
    </row>
    <row r="1515" spans="5:6" x14ac:dyDescent="0.25">
      <c r="E1515" s="119"/>
      <c r="F1515" s="119"/>
    </row>
    <row r="1516" spans="5:6" x14ac:dyDescent="0.25">
      <c r="E1516" s="119"/>
      <c r="F1516" s="119"/>
    </row>
    <row r="1517" spans="5:6" x14ac:dyDescent="0.25">
      <c r="E1517" s="119"/>
      <c r="F1517" s="119"/>
    </row>
    <row r="1518" spans="5:6" x14ac:dyDescent="0.25">
      <c r="E1518" s="119"/>
      <c r="F1518" s="119"/>
    </row>
    <row r="1519" spans="5:6" x14ac:dyDescent="0.25">
      <c r="E1519" s="119"/>
      <c r="F1519" s="119"/>
    </row>
    <row r="1520" spans="5:6" x14ac:dyDescent="0.25">
      <c r="E1520" s="119"/>
      <c r="F1520" s="119"/>
    </row>
    <row r="1521" spans="5:6" x14ac:dyDescent="0.25">
      <c r="E1521" s="119"/>
      <c r="F1521" s="119"/>
    </row>
    <row r="1522" spans="5:6" x14ac:dyDescent="0.25">
      <c r="E1522" s="119"/>
      <c r="F1522" s="119"/>
    </row>
    <row r="1523" spans="5:6" x14ac:dyDescent="0.25">
      <c r="E1523" s="119"/>
      <c r="F1523" s="119"/>
    </row>
    <row r="1524" spans="5:6" x14ac:dyDescent="0.25">
      <c r="E1524" s="119"/>
      <c r="F1524" s="119"/>
    </row>
    <row r="1525" spans="5:6" x14ac:dyDescent="0.25">
      <c r="E1525" s="119"/>
      <c r="F1525" s="119"/>
    </row>
    <row r="1526" spans="5:6" x14ac:dyDescent="0.25">
      <c r="E1526" s="119"/>
      <c r="F1526" s="119"/>
    </row>
    <row r="1527" spans="5:6" x14ac:dyDescent="0.25">
      <c r="E1527" s="119"/>
      <c r="F1527" s="119"/>
    </row>
    <row r="1528" spans="5:6" x14ac:dyDescent="0.25">
      <c r="E1528" s="119"/>
      <c r="F1528" s="119"/>
    </row>
    <row r="1529" spans="5:6" x14ac:dyDescent="0.25">
      <c r="E1529" s="119"/>
      <c r="F1529" s="119"/>
    </row>
    <row r="1530" spans="5:6" x14ac:dyDescent="0.25">
      <c r="E1530" s="119"/>
      <c r="F1530" s="119"/>
    </row>
    <row r="1531" spans="5:6" x14ac:dyDescent="0.25">
      <c r="E1531" s="119"/>
      <c r="F1531" s="119"/>
    </row>
    <row r="1532" spans="5:6" x14ac:dyDescent="0.25">
      <c r="E1532" s="119"/>
      <c r="F1532" s="119"/>
    </row>
    <row r="1533" spans="5:6" x14ac:dyDescent="0.25">
      <c r="E1533" s="119"/>
      <c r="F1533" s="119"/>
    </row>
    <row r="1534" spans="5:6" x14ac:dyDescent="0.25">
      <c r="E1534" s="119"/>
      <c r="F1534" s="119"/>
    </row>
    <row r="1535" spans="5:6" x14ac:dyDescent="0.25">
      <c r="E1535" s="119"/>
      <c r="F1535" s="119"/>
    </row>
    <row r="1536" spans="5:6" x14ac:dyDescent="0.25">
      <c r="E1536" s="119"/>
      <c r="F1536" s="119"/>
    </row>
    <row r="1537" spans="5:6" x14ac:dyDescent="0.25">
      <c r="E1537" s="119"/>
      <c r="F1537" s="119"/>
    </row>
    <row r="1538" spans="5:6" x14ac:dyDescent="0.25">
      <c r="E1538" s="119"/>
      <c r="F1538" s="119"/>
    </row>
    <row r="1539" spans="5:6" x14ac:dyDescent="0.25">
      <c r="E1539" s="119"/>
      <c r="F1539" s="119"/>
    </row>
    <row r="1540" spans="5:6" x14ac:dyDescent="0.25">
      <c r="E1540" s="119"/>
      <c r="F1540" s="119"/>
    </row>
    <row r="1541" spans="5:6" x14ac:dyDescent="0.25">
      <c r="E1541" s="119"/>
      <c r="F1541" s="119"/>
    </row>
    <row r="1542" spans="5:6" x14ac:dyDescent="0.25">
      <c r="E1542" s="119"/>
      <c r="F1542" s="119"/>
    </row>
    <row r="1543" spans="5:6" x14ac:dyDescent="0.25">
      <c r="E1543" s="119"/>
      <c r="F1543" s="119"/>
    </row>
    <row r="1544" spans="5:6" x14ac:dyDescent="0.25">
      <c r="E1544" s="119"/>
      <c r="F1544" s="119"/>
    </row>
    <row r="1545" spans="5:6" x14ac:dyDescent="0.25">
      <c r="E1545" s="119"/>
      <c r="F1545" s="119"/>
    </row>
    <row r="1546" spans="5:6" x14ac:dyDescent="0.25">
      <c r="E1546" s="119"/>
      <c r="F1546" s="119"/>
    </row>
    <row r="1547" spans="5:6" x14ac:dyDescent="0.25">
      <c r="E1547" s="119"/>
      <c r="F1547" s="119"/>
    </row>
    <row r="1548" spans="5:6" x14ac:dyDescent="0.25">
      <c r="E1548" s="119"/>
      <c r="F1548" s="119"/>
    </row>
    <row r="1549" spans="5:6" x14ac:dyDescent="0.25">
      <c r="E1549" s="119"/>
      <c r="F1549" s="119"/>
    </row>
    <row r="1550" spans="5:6" x14ac:dyDescent="0.25">
      <c r="E1550" s="119"/>
      <c r="F1550" s="119"/>
    </row>
    <row r="1551" spans="5:6" x14ac:dyDescent="0.25">
      <c r="E1551" s="119"/>
      <c r="F1551" s="119"/>
    </row>
    <row r="1552" spans="5:6" x14ac:dyDescent="0.25">
      <c r="E1552" s="119"/>
      <c r="F1552" s="119"/>
    </row>
    <row r="1553" spans="5:6" x14ac:dyDescent="0.25">
      <c r="E1553" s="119"/>
      <c r="F1553" s="119"/>
    </row>
    <row r="1554" spans="5:6" x14ac:dyDescent="0.25">
      <c r="E1554" s="119"/>
      <c r="F1554" s="119"/>
    </row>
    <row r="1555" spans="5:6" x14ac:dyDescent="0.25">
      <c r="E1555" s="119"/>
      <c r="F1555" s="119"/>
    </row>
    <row r="1556" spans="5:6" x14ac:dyDescent="0.25">
      <c r="E1556" s="119"/>
      <c r="F1556" s="119"/>
    </row>
    <row r="1557" spans="5:6" x14ac:dyDescent="0.25">
      <c r="E1557" s="119"/>
      <c r="F1557" s="119"/>
    </row>
    <row r="1558" spans="5:6" x14ac:dyDescent="0.25">
      <c r="E1558" s="119"/>
      <c r="F1558" s="119"/>
    </row>
    <row r="1559" spans="5:6" x14ac:dyDescent="0.25">
      <c r="E1559" s="119"/>
      <c r="F1559" s="119"/>
    </row>
    <row r="1560" spans="5:6" x14ac:dyDescent="0.25">
      <c r="E1560" s="119"/>
      <c r="F1560" s="119"/>
    </row>
    <row r="1561" spans="5:6" x14ac:dyDescent="0.25">
      <c r="E1561" s="119"/>
      <c r="F1561" s="119"/>
    </row>
    <row r="1562" spans="5:6" x14ac:dyDescent="0.25">
      <c r="E1562" s="119"/>
      <c r="F1562" s="119"/>
    </row>
    <row r="1563" spans="5:6" x14ac:dyDescent="0.25">
      <c r="E1563" s="119"/>
      <c r="F1563" s="119"/>
    </row>
    <row r="1564" spans="5:6" x14ac:dyDescent="0.25">
      <c r="E1564" s="119"/>
      <c r="F1564" s="119"/>
    </row>
    <row r="1565" spans="5:6" x14ac:dyDescent="0.25">
      <c r="E1565" s="119"/>
      <c r="F1565" s="119"/>
    </row>
    <row r="1566" spans="5:6" x14ac:dyDescent="0.25">
      <c r="E1566" s="119"/>
      <c r="F1566" s="119"/>
    </row>
    <row r="1567" spans="5:6" x14ac:dyDescent="0.25">
      <c r="E1567" s="119"/>
      <c r="F1567" s="119"/>
    </row>
    <row r="1568" spans="5:6" x14ac:dyDescent="0.25">
      <c r="E1568" s="119"/>
      <c r="F1568" s="119"/>
    </row>
    <row r="1569" spans="5:6" x14ac:dyDescent="0.25">
      <c r="E1569" s="119"/>
      <c r="F1569" s="119"/>
    </row>
    <row r="1570" spans="5:6" x14ac:dyDescent="0.25">
      <c r="E1570" s="119"/>
      <c r="F1570" s="119"/>
    </row>
    <row r="1571" spans="5:6" x14ac:dyDescent="0.25">
      <c r="E1571" s="119"/>
      <c r="F1571" s="119"/>
    </row>
    <row r="1572" spans="5:6" x14ac:dyDescent="0.25">
      <c r="E1572" s="119"/>
      <c r="F1572" s="119"/>
    </row>
    <row r="1573" spans="5:6" x14ac:dyDescent="0.25">
      <c r="E1573" s="119"/>
      <c r="F1573" s="119"/>
    </row>
    <row r="1574" spans="5:6" x14ac:dyDescent="0.25">
      <c r="E1574" s="119"/>
      <c r="F1574" s="119"/>
    </row>
    <row r="1575" spans="5:6" x14ac:dyDescent="0.25">
      <c r="E1575" s="119"/>
      <c r="F1575" s="119"/>
    </row>
    <row r="1576" spans="5:6" x14ac:dyDescent="0.25">
      <c r="E1576" s="119"/>
      <c r="F1576" s="119"/>
    </row>
    <row r="1577" spans="5:6" x14ac:dyDescent="0.25">
      <c r="E1577" s="119"/>
      <c r="F1577" s="119"/>
    </row>
    <row r="1578" spans="5:6" x14ac:dyDescent="0.25">
      <c r="E1578" s="119"/>
      <c r="F1578" s="119"/>
    </row>
    <row r="1579" spans="5:6" x14ac:dyDescent="0.25">
      <c r="E1579" s="119"/>
      <c r="F1579" s="119"/>
    </row>
    <row r="1580" spans="5:6" x14ac:dyDescent="0.25">
      <c r="E1580" s="119"/>
      <c r="F1580" s="119"/>
    </row>
    <row r="1581" spans="5:6" x14ac:dyDescent="0.25">
      <c r="E1581" s="119"/>
      <c r="F1581" s="119"/>
    </row>
    <row r="1582" spans="5:6" x14ac:dyDescent="0.25">
      <c r="E1582" s="119"/>
      <c r="F1582" s="119"/>
    </row>
    <row r="1583" spans="5:6" x14ac:dyDescent="0.25">
      <c r="E1583" s="119"/>
      <c r="F1583" s="119"/>
    </row>
    <row r="1584" spans="5:6" x14ac:dyDescent="0.25">
      <c r="E1584" s="119"/>
      <c r="F1584" s="119"/>
    </row>
    <row r="1585" spans="5:6" x14ac:dyDescent="0.25">
      <c r="E1585" s="119"/>
      <c r="F1585" s="119"/>
    </row>
    <row r="1586" spans="5:6" x14ac:dyDescent="0.25">
      <c r="E1586" s="119"/>
      <c r="F1586" s="119"/>
    </row>
    <row r="1587" spans="5:6" x14ac:dyDescent="0.25">
      <c r="E1587" s="119"/>
      <c r="F1587" s="119"/>
    </row>
    <row r="1588" spans="5:6" x14ac:dyDescent="0.25">
      <c r="E1588" s="119"/>
      <c r="F1588" s="119"/>
    </row>
    <row r="1589" spans="5:6" x14ac:dyDescent="0.25">
      <c r="E1589" s="119"/>
      <c r="F1589" s="119"/>
    </row>
    <row r="1590" spans="5:6" x14ac:dyDescent="0.25">
      <c r="E1590" s="119"/>
      <c r="F1590" s="119"/>
    </row>
    <row r="1591" spans="5:6" x14ac:dyDescent="0.25">
      <c r="E1591" s="119"/>
      <c r="F1591" s="119"/>
    </row>
    <row r="1592" spans="5:6" x14ac:dyDescent="0.25">
      <c r="E1592" s="119"/>
      <c r="F1592" s="119"/>
    </row>
    <row r="1593" spans="5:6" x14ac:dyDescent="0.25">
      <c r="E1593" s="119"/>
      <c r="F1593" s="119"/>
    </row>
    <row r="1594" spans="5:6" x14ac:dyDescent="0.25">
      <c r="E1594" s="119"/>
      <c r="F1594" s="119"/>
    </row>
    <row r="1595" spans="5:6" x14ac:dyDescent="0.25">
      <c r="E1595" s="119"/>
      <c r="F1595" s="119"/>
    </row>
    <row r="1596" spans="5:6" x14ac:dyDescent="0.25">
      <c r="E1596" s="119"/>
      <c r="F1596" s="119"/>
    </row>
    <row r="1597" spans="5:6" x14ac:dyDescent="0.25">
      <c r="E1597" s="119"/>
      <c r="F1597" s="119"/>
    </row>
    <row r="1598" spans="5:6" x14ac:dyDescent="0.25">
      <c r="E1598" s="119"/>
      <c r="F1598" s="119"/>
    </row>
    <row r="1599" spans="5:6" x14ac:dyDescent="0.25">
      <c r="E1599" s="119"/>
      <c r="F1599" s="119"/>
    </row>
    <row r="1600" spans="5:6" x14ac:dyDescent="0.25">
      <c r="E1600" s="119"/>
      <c r="F1600" s="119"/>
    </row>
    <row r="1601" spans="5:6" x14ac:dyDescent="0.25">
      <c r="E1601" s="119"/>
      <c r="F1601" s="119"/>
    </row>
    <row r="1602" spans="5:6" x14ac:dyDescent="0.25">
      <c r="E1602" s="119"/>
      <c r="F1602" s="119"/>
    </row>
    <row r="1603" spans="5:6" x14ac:dyDescent="0.25">
      <c r="E1603" s="119"/>
      <c r="F1603" s="119"/>
    </row>
    <row r="1604" spans="5:6" x14ac:dyDescent="0.25">
      <c r="E1604" s="119"/>
      <c r="F1604" s="119"/>
    </row>
    <row r="1605" spans="5:6" x14ac:dyDescent="0.25">
      <c r="E1605" s="119"/>
      <c r="F1605" s="119"/>
    </row>
    <row r="1606" spans="5:6" x14ac:dyDescent="0.25">
      <c r="E1606" s="119"/>
      <c r="F1606" s="119"/>
    </row>
    <row r="1607" spans="5:6" x14ac:dyDescent="0.25">
      <c r="E1607" s="119"/>
      <c r="F1607" s="119"/>
    </row>
    <row r="1608" spans="5:6" x14ac:dyDescent="0.25">
      <c r="E1608" s="119"/>
      <c r="F1608" s="119"/>
    </row>
    <row r="1609" spans="5:6" x14ac:dyDescent="0.25">
      <c r="E1609" s="119"/>
      <c r="F1609" s="119"/>
    </row>
    <row r="1610" spans="5:6" x14ac:dyDescent="0.25">
      <c r="E1610" s="119"/>
      <c r="F1610" s="119"/>
    </row>
    <row r="1611" spans="5:6" x14ac:dyDescent="0.25">
      <c r="E1611" s="119"/>
      <c r="F1611" s="119"/>
    </row>
    <row r="1612" spans="5:6" x14ac:dyDescent="0.25">
      <c r="E1612" s="119"/>
      <c r="F1612" s="119"/>
    </row>
    <row r="1613" spans="5:6" x14ac:dyDescent="0.25">
      <c r="E1613" s="119"/>
      <c r="F1613" s="119"/>
    </row>
    <row r="1614" spans="5:6" x14ac:dyDescent="0.25">
      <c r="E1614" s="119"/>
      <c r="F1614" s="119"/>
    </row>
    <row r="1615" spans="5:6" x14ac:dyDescent="0.25">
      <c r="E1615" s="119"/>
      <c r="F1615" s="119"/>
    </row>
    <row r="1616" spans="5:6" x14ac:dyDescent="0.25">
      <c r="E1616" s="119"/>
      <c r="F1616" s="119"/>
    </row>
    <row r="1617" spans="5:6" x14ac:dyDescent="0.25">
      <c r="E1617" s="119"/>
      <c r="F1617" s="119"/>
    </row>
    <row r="1618" spans="5:6" x14ac:dyDescent="0.25">
      <c r="E1618" s="119"/>
      <c r="F1618" s="119"/>
    </row>
    <row r="1619" spans="5:6" x14ac:dyDescent="0.25">
      <c r="E1619" s="119"/>
      <c r="F1619" s="119"/>
    </row>
    <row r="1620" spans="5:6" x14ac:dyDescent="0.25">
      <c r="E1620" s="119"/>
      <c r="F1620" s="119"/>
    </row>
    <row r="1621" spans="5:6" x14ac:dyDescent="0.25">
      <c r="E1621" s="119"/>
      <c r="F1621" s="119"/>
    </row>
    <row r="1622" spans="5:6" x14ac:dyDescent="0.25">
      <c r="E1622" s="119"/>
      <c r="F1622" s="119"/>
    </row>
    <row r="1623" spans="5:6" x14ac:dyDescent="0.25">
      <c r="E1623" s="119"/>
      <c r="F1623" s="119"/>
    </row>
    <row r="1624" spans="5:6" x14ac:dyDescent="0.25">
      <c r="E1624" s="119"/>
      <c r="F1624" s="119"/>
    </row>
    <row r="1625" spans="5:6" x14ac:dyDescent="0.25">
      <c r="E1625" s="119"/>
      <c r="F1625" s="119"/>
    </row>
    <row r="1626" spans="5:6" x14ac:dyDescent="0.25">
      <c r="E1626" s="119"/>
      <c r="F1626" s="119"/>
    </row>
    <row r="1627" spans="5:6" x14ac:dyDescent="0.25">
      <c r="E1627" s="119"/>
      <c r="F1627" s="119"/>
    </row>
    <row r="1628" spans="5:6" x14ac:dyDescent="0.25">
      <c r="E1628" s="119"/>
      <c r="F1628" s="119"/>
    </row>
    <row r="1629" spans="5:6" x14ac:dyDescent="0.25">
      <c r="E1629" s="119"/>
      <c r="F1629" s="119"/>
    </row>
    <row r="1630" spans="5:6" x14ac:dyDescent="0.25">
      <c r="E1630" s="119"/>
      <c r="F1630" s="119"/>
    </row>
    <row r="1631" spans="5:6" x14ac:dyDescent="0.25">
      <c r="E1631" s="119"/>
      <c r="F1631" s="119"/>
    </row>
    <row r="1632" spans="5:6" x14ac:dyDescent="0.25">
      <c r="E1632" s="119"/>
      <c r="F1632" s="119"/>
    </row>
    <row r="1633" spans="5:6" x14ac:dyDescent="0.25">
      <c r="E1633" s="119"/>
      <c r="F1633" s="119"/>
    </row>
    <row r="1634" spans="5:6" x14ac:dyDescent="0.25">
      <c r="E1634" s="119"/>
      <c r="F1634" s="119"/>
    </row>
    <row r="1635" spans="5:6" x14ac:dyDescent="0.25">
      <c r="E1635" s="119"/>
      <c r="F1635" s="119"/>
    </row>
    <row r="1636" spans="5:6" x14ac:dyDescent="0.25">
      <c r="E1636" s="119"/>
      <c r="F1636" s="119"/>
    </row>
    <row r="1637" spans="5:6" x14ac:dyDescent="0.25">
      <c r="E1637" s="119"/>
      <c r="F1637" s="119"/>
    </row>
    <row r="1638" spans="5:6" x14ac:dyDescent="0.25">
      <c r="E1638" s="119"/>
      <c r="F1638" s="119"/>
    </row>
    <row r="1639" spans="5:6" x14ac:dyDescent="0.25">
      <c r="E1639" s="119"/>
      <c r="F1639" s="119"/>
    </row>
    <row r="1640" spans="5:6" x14ac:dyDescent="0.25">
      <c r="E1640" s="119"/>
      <c r="F1640" s="119"/>
    </row>
    <row r="1641" spans="5:6" x14ac:dyDescent="0.25">
      <c r="E1641" s="119"/>
      <c r="F1641" s="119"/>
    </row>
    <row r="1642" spans="5:6" x14ac:dyDescent="0.25">
      <c r="E1642" s="119"/>
      <c r="F1642" s="119"/>
    </row>
    <row r="1643" spans="5:6" x14ac:dyDescent="0.25">
      <c r="E1643" s="119"/>
      <c r="F1643" s="119"/>
    </row>
    <row r="1644" spans="5:6" x14ac:dyDescent="0.25">
      <c r="E1644" s="119"/>
      <c r="F1644" s="119"/>
    </row>
    <row r="1645" spans="5:6" x14ac:dyDescent="0.25">
      <c r="E1645" s="119"/>
      <c r="F1645" s="119"/>
    </row>
    <row r="1646" spans="5:6" x14ac:dyDescent="0.25">
      <c r="E1646" s="119"/>
      <c r="F1646" s="119"/>
    </row>
    <row r="1647" spans="5:6" x14ac:dyDescent="0.25">
      <c r="E1647" s="119"/>
      <c r="F1647" s="119"/>
    </row>
    <row r="1648" spans="5:6" x14ac:dyDescent="0.25">
      <c r="E1648" s="119"/>
      <c r="F1648" s="119"/>
    </row>
    <row r="1649" spans="5:6" x14ac:dyDescent="0.25">
      <c r="E1649" s="119"/>
      <c r="F1649" s="119"/>
    </row>
    <row r="1650" spans="5:6" x14ac:dyDescent="0.25">
      <c r="E1650" s="119"/>
      <c r="F1650" s="119"/>
    </row>
    <row r="1651" spans="5:6" x14ac:dyDescent="0.25">
      <c r="E1651" s="119"/>
      <c r="F1651" s="119"/>
    </row>
    <row r="1652" spans="5:6" x14ac:dyDescent="0.25">
      <c r="E1652" s="119"/>
      <c r="F1652" s="119"/>
    </row>
    <row r="1653" spans="5:6" x14ac:dyDescent="0.25">
      <c r="E1653" s="119"/>
      <c r="F1653" s="119"/>
    </row>
    <row r="1654" spans="5:6" x14ac:dyDescent="0.25">
      <c r="E1654" s="119"/>
      <c r="F1654" s="119"/>
    </row>
    <row r="1655" spans="5:6" x14ac:dyDescent="0.25">
      <c r="E1655" s="119"/>
      <c r="F1655" s="119"/>
    </row>
    <row r="1656" spans="5:6" x14ac:dyDescent="0.25">
      <c r="E1656" s="119"/>
      <c r="F1656" s="119"/>
    </row>
    <row r="1657" spans="5:6" x14ac:dyDescent="0.25">
      <c r="E1657" s="119"/>
      <c r="F1657" s="119"/>
    </row>
    <row r="1658" spans="5:6" x14ac:dyDescent="0.25">
      <c r="E1658" s="119"/>
      <c r="F1658" s="119"/>
    </row>
    <row r="1659" spans="5:6" x14ac:dyDescent="0.25">
      <c r="E1659" s="119"/>
      <c r="F1659" s="119"/>
    </row>
    <row r="1660" spans="5:6" x14ac:dyDescent="0.25">
      <c r="E1660" s="119"/>
      <c r="F1660" s="119"/>
    </row>
    <row r="1661" spans="5:6" x14ac:dyDescent="0.25">
      <c r="E1661" s="119"/>
      <c r="F1661" s="119"/>
    </row>
    <row r="1662" spans="5:6" x14ac:dyDescent="0.25">
      <c r="E1662" s="119"/>
      <c r="F1662" s="119"/>
    </row>
    <row r="1663" spans="5:6" x14ac:dyDescent="0.25">
      <c r="E1663" s="119"/>
      <c r="F1663" s="119"/>
    </row>
    <row r="1664" spans="5:6" x14ac:dyDescent="0.25">
      <c r="E1664" s="119"/>
      <c r="F1664" s="119"/>
    </row>
    <row r="1665" spans="5:6" x14ac:dyDescent="0.25">
      <c r="E1665" s="119"/>
      <c r="F1665" s="119"/>
    </row>
    <row r="1666" spans="5:6" x14ac:dyDescent="0.25">
      <c r="E1666" s="119"/>
      <c r="F1666" s="119"/>
    </row>
    <row r="1667" spans="5:6" x14ac:dyDescent="0.25">
      <c r="E1667" s="119"/>
      <c r="F1667" s="119"/>
    </row>
    <row r="1668" spans="5:6" x14ac:dyDescent="0.25">
      <c r="E1668" s="119"/>
      <c r="F1668" s="119"/>
    </row>
    <row r="1669" spans="5:6" x14ac:dyDescent="0.25">
      <c r="E1669" s="119"/>
      <c r="F1669" s="119"/>
    </row>
    <row r="1670" spans="5:6" x14ac:dyDescent="0.25">
      <c r="E1670" s="119"/>
      <c r="F1670" s="119"/>
    </row>
    <row r="1671" spans="5:6" x14ac:dyDescent="0.25">
      <c r="E1671" s="119"/>
      <c r="F1671" s="119"/>
    </row>
    <row r="1672" spans="5:6" x14ac:dyDescent="0.25">
      <c r="E1672" s="119"/>
      <c r="F1672" s="119"/>
    </row>
    <row r="1673" spans="5:6" x14ac:dyDescent="0.25">
      <c r="E1673" s="119"/>
      <c r="F1673" s="119"/>
    </row>
    <row r="1674" spans="5:6" x14ac:dyDescent="0.25">
      <c r="E1674" s="119"/>
      <c r="F1674" s="119"/>
    </row>
    <row r="1675" spans="5:6" x14ac:dyDescent="0.25">
      <c r="E1675" s="119"/>
      <c r="F1675" s="119"/>
    </row>
    <row r="1676" spans="5:6" x14ac:dyDescent="0.25">
      <c r="E1676" s="119"/>
      <c r="F1676" s="119"/>
    </row>
    <row r="1677" spans="5:6" x14ac:dyDescent="0.25">
      <c r="E1677" s="119"/>
      <c r="F1677" s="119"/>
    </row>
    <row r="1678" spans="5:6" x14ac:dyDescent="0.25">
      <c r="E1678" s="119"/>
      <c r="F1678" s="119"/>
    </row>
    <row r="1679" spans="5:6" x14ac:dyDescent="0.25">
      <c r="E1679" s="119"/>
      <c r="F1679" s="119"/>
    </row>
    <row r="1680" spans="5:6" x14ac:dyDescent="0.25">
      <c r="E1680" s="119"/>
      <c r="F1680" s="119"/>
    </row>
    <row r="1681" spans="5:6" x14ac:dyDescent="0.25">
      <c r="E1681" s="119"/>
      <c r="F1681" s="119"/>
    </row>
    <row r="1682" spans="5:6" x14ac:dyDescent="0.25">
      <c r="E1682" s="119"/>
      <c r="F1682" s="119"/>
    </row>
    <row r="1683" spans="5:6" x14ac:dyDescent="0.25">
      <c r="E1683" s="119"/>
      <c r="F1683" s="119"/>
    </row>
    <row r="1684" spans="5:6" x14ac:dyDescent="0.25">
      <c r="E1684" s="119"/>
      <c r="F1684" s="119"/>
    </row>
    <row r="1685" spans="5:6" x14ac:dyDescent="0.25">
      <c r="E1685" s="119"/>
      <c r="F1685" s="119"/>
    </row>
    <row r="1686" spans="5:6" x14ac:dyDescent="0.25">
      <c r="E1686" s="119"/>
      <c r="F1686" s="119"/>
    </row>
    <row r="1687" spans="5:6" x14ac:dyDescent="0.25">
      <c r="E1687" s="119"/>
      <c r="F1687" s="119"/>
    </row>
    <row r="1688" spans="5:6" x14ac:dyDescent="0.25">
      <c r="E1688" s="119"/>
      <c r="F1688" s="119"/>
    </row>
    <row r="1689" spans="5:6" x14ac:dyDescent="0.25">
      <c r="E1689" s="119"/>
      <c r="F1689" s="119"/>
    </row>
    <row r="1690" spans="5:6" x14ac:dyDescent="0.25">
      <c r="E1690" s="119"/>
      <c r="F1690" s="119"/>
    </row>
    <row r="1691" spans="5:6" x14ac:dyDescent="0.25">
      <c r="E1691" s="119"/>
      <c r="F1691" s="119"/>
    </row>
    <row r="1692" spans="5:6" x14ac:dyDescent="0.25">
      <c r="E1692" s="119"/>
      <c r="F1692" s="119"/>
    </row>
    <row r="1693" spans="5:6" x14ac:dyDescent="0.25">
      <c r="E1693" s="119"/>
      <c r="F1693" s="119"/>
    </row>
    <row r="1694" spans="5:6" x14ac:dyDescent="0.25">
      <c r="E1694" s="119"/>
      <c r="F1694" s="119"/>
    </row>
    <row r="1695" spans="5:6" x14ac:dyDescent="0.25">
      <c r="E1695" s="119"/>
      <c r="F1695" s="119"/>
    </row>
    <row r="1696" spans="5:6" x14ac:dyDescent="0.25">
      <c r="E1696" s="119"/>
      <c r="F1696" s="119"/>
    </row>
    <row r="1697" spans="5:6" x14ac:dyDescent="0.25">
      <c r="E1697" s="119"/>
      <c r="F1697" s="119"/>
    </row>
    <row r="1698" spans="5:6" x14ac:dyDescent="0.25">
      <c r="E1698" s="119"/>
      <c r="F1698" s="119"/>
    </row>
    <row r="1699" spans="5:6" x14ac:dyDescent="0.25">
      <c r="E1699" s="119"/>
      <c r="F1699" s="119"/>
    </row>
    <row r="1700" spans="5:6" x14ac:dyDescent="0.25">
      <c r="E1700" s="119"/>
      <c r="F1700" s="119"/>
    </row>
    <row r="1701" spans="5:6" x14ac:dyDescent="0.25">
      <c r="E1701" s="119"/>
      <c r="F1701" s="119"/>
    </row>
    <row r="1702" spans="5:6" x14ac:dyDescent="0.25">
      <c r="E1702" s="119"/>
      <c r="F1702" s="119"/>
    </row>
    <row r="1703" spans="5:6" x14ac:dyDescent="0.25">
      <c r="E1703" s="119"/>
      <c r="F1703" s="119"/>
    </row>
    <row r="1704" spans="5:6" x14ac:dyDescent="0.25">
      <c r="E1704" s="119"/>
      <c r="F1704" s="119"/>
    </row>
    <row r="1705" spans="5:6" x14ac:dyDescent="0.25">
      <c r="E1705" s="119"/>
      <c r="F1705" s="119"/>
    </row>
    <row r="1706" spans="5:6" x14ac:dyDescent="0.25">
      <c r="E1706" s="119"/>
      <c r="F1706" s="119"/>
    </row>
    <row r="1707" spans="5:6" x14ac:dyDescent="0.25">
      <c r="E1707" s="119"/>
      <c r="F1707" s="119"/>
    </row>
    <row r="1708" spans="5:6" x14ac:dyDescent="0.25">
      <c r="E1708" s="119"/>
      <c r="F1708" s="119"/>
    </row>
    <row r="1709" spans="5:6" x14ac:dyDescent="0.25">
      <c r="E1709" s="119"/>
      <c r="F1709" s="119"/>
    </row>
    <row r="1710" spans="5:6" x14ac:dyDescent="0.25">
      <c r="E1710" s="119"/>
      <c r="F1710" s="119"/>
    </row>
    <row r="1711" spans="5:6" x14ac:dyDescent="0.25">
      <c r="E1711" s="119"/>
      <c r="F1711" s="119"/>
    </row>
    <row r="1712" spans="5:6" x14ac:dyDescent="0.25">
      <c r="E1712" s="119"/>
      <c r="F1712" s="119"/>
    </row>
    <row r="1713" spans="5:6" x14ac:dyDescent="0.25">
      <c r="E1713" s="119"/>
      <c r="F1713" s="119"/>
    </row>
    <row r="1714" spans="5:6" x14ac:dyDescent="0.25">
      <c r="E1714" s="119"/>
      <c r="F1714" s="119"/>
    </row>
    <row r="1715" spans="5:6" x14ac:dyDescent="0.25">
      <c r="E1715" s="119"/>
      <c r="F1715" s="119"/>
    </row>
    <row r="1716" spans="5:6" x14ac:dyDescent="0.25">
      <c r="E1716" s="119"/>
      <c r="F1716" s="119"/>
    </row>
    <row r="1717" spans="5:6" x14ac:dyDescent="0.25">
      <c r="E1717" s="119"/>
      <c r="F1717" s="119"/>
    </row>
    <row r="1718" spans="5:6" x14ac:dyDescent="0.25">
      <c r="E1718" s="119"/>
      <c r="F1718" s="119"/>
    </row>
    <row r="1719" spans="5:6" x14ac:dyDescent="0.25">
      <c r="E1719" s="119"/>
      <c r="F1719" s="119"/>
    </row>
    <row r="1720" spans="5:6" x14ac:dyDescent="0.25">
      <c r="E1720" s="119"/>
      <c r="F1720" s="119"/>
    </row>
    <row r="1721" spans="5:6" x14ac:dyDescent="0.25">
      <c r="E1721" s="119"/>
      <c r="F1721" s="119"/>
    </row>
    <row r="1722" spans="5:6" x14ac:dyDescent="0.25">
      <c r="E1722" s="119"/>
      <c r="F1722" s="119"/>
    </row>
    <row r="1723" spans="5:6" x14ac:dyDescent="0.25">
      <c r="E1723" s="119"/>
      <c r="F1723" s="119"/>
    </row>
    <row r="1724" spans="5:6" x14ac:dyDescent="0.25">
      <c r="E1724" s="119"/>
      <c r="F1724" s="119"/>
    </row>
    <row r="1725" spans="5:6" x14ac:dyDescent="0.25">
      <c r="E1725" s="119"/>
      <c r="F1725" s="119"/>
    </row>
    <row r="1726" spans="5:6" x14ac:dyDescent="0.25">
      <c r="E1726" s="119"/>
      <c r="F1726" s="119"/>
    </row>
    <row r="1727" spans="5:6" x14ac:dyDescent="0.25">
      <c r="E1727" s="119"/>
      <c r="F1727" s="119"/>
    </row>
    <row r="1728" spans="5:6" x14ac:dyDescent="0.25">
      <c r="E1728" s="119"/>
      <c r="F1728" s="119"/>
    </row>
    <row r="1729" spans="5:6" x14ac:dyDescent="0.25">
      <c r="E1729" s="119"/>
      <c r="F1729" s="119"/>
    </row>
    <row r="1730" spans="5:6" x14ac:dyDescent="0.25">
      <c r="E1730" s="119"/>
      <c r="F1730" s="119"/>
    </row>
    <row r="1731" spans="5:6" x14ac:dyDescent="0.25">
      <c r="E1731" s="119"/>
      <c r="F1731" s="119"/>
    </row>
    <row r="1732" spans="5:6" x14ac:dyDescent="0.25">
      <c r="E1732" s="119"/>
      <c r="F1732" s="119"/>
    </row>
    <row r="1733" spans="5:6" x14ac:dyDescent="0.25">
      <c r="E1733" s="119"/>
      <c r="F1733" s="119"/>
    </row>
    <row r="1734" spans="5:6" x14ac:dyDescent="0.25">
      <c r="E1734" s="119"/>
      <c r="F1734" s="119"/>
    </row>
    <row r="1735" spans="5:6" x14ac:dyDescent="0.25">
      <c r="E1735" s="119"/>
      <c r="F1735" s="119"/>
    </row>
    <row r="1736" spans="5:6" x14ac:dyDescent="0.25">
      <c r="E1736" s="119"/>
      <c r="F1736" s="119"/>
    </row>
    <row r="1737" spans="5:6" x14ac:dyDescent="0.25">
      <c r="E1737" s="119"/>
      <c r="F1737" s="119"/>
    </row>
    <row r="1738" spans="5:6" x14ac:dyDescent="0.25">
      <c r="E1738" s="119"/>
      <c r="F1738" s="119"/>
    </row>
    <row r="1739" spans="5:6" x14ac:dyDescent="0.25">
      <c r="E1739" s="119"/>
      <c r="F1739" s="119"/>
    </row>
    <row r="1740" spans="5:6" x14ac:dyDescent="0.25">
      <c r="E1740" s="119"/>
      <c r="F1740" s="119"/>
    </row>
    <row r="1741" spans="5:6" x14ac:dyDescent="0.25">
      <c r="E1741" s="119"/>
      <c r="F1741" s="119"/>
    </row>
    <row r="1742" spans="5:6" x14ac:dyDescent="0.25">
      <c r="E1742" s="119"/>
      <c r="F1742" s="119"/>
    </row>
    <row r="1743" spans="5:6" x14ac:dyDescent="0.25">
      <c r="E1743" s="119"/>
      <c r="F1743" s="119"/>
    </row>
    <row r="1744" spans="5:6" x14ac:dyDescent="0.25">
      <c r="E1744" s="119"/>
      <c r="F1744" s="119"/>
    </row>
    <row r="1745" spans="5:6" x14ac:dyDescent="0.25">
      <c r="E1745" s="119"/>
      <c r="F1745" s="119"/>
    </row>
    <row r="1746" spans="5:6" x14ac:dyDescent="0.25">
      <c r="E1746" s="119"/>
      <c r="F1746" s="119"/>
    </row>
    <row r="1747" spans="5:6" x14ac:dyDescent="0.25">
      <c r="E1747" s="119"/>
      <c r="F1747" s="119"/>
    </row>
    <row r="1748" spans="5:6" x14ac:dyDescent="0.25">
      <c r="E1748" s="119"/>
      <c r="F1748" s="119"/>
    </row>
    <row r="1749" spans="5:6" x14ac:dyDescent="0.25">
      <c r="E1749" s="119"/>
      <c r="F1749" s="119"/>
    </row>
    <row r="1750" spans="5:6" x14ac:dyDescent="0.25">
      <c r="E1750" s="119"/>
      <c r="F1750" s="119"/>
    </row>
    <row r="1751" spans="5:6" x14ac:dyDescent="0.25">
      <c r="E1751" s="119"/>
      <c r="F1751" s="119"/>
    </row>
    <row r="1752" spans="5:6" x14ac:dyDescent="0.25">
      <c r="E1752" s="119"/>
      <c r="F1752" s="119"/>
    </row>
    <row r="1753" spans="5:6" x14ac:dyDescent="0.25">
      <c r="E1753" s="119"/>
      <c r="F1753" s="119"/>
    </row>
    <row r="1754" spans="5:6" x14ac:dyDescent="0.25">
      <c r="E1754" s="119"/>
      <c r="F1754" s="119"/>
    </row>
    <row r="1755" spans="5:6" x14ac:dyDescent="0.25">
      <c r="E1755" s="119"/>
      <c r="F1755" s="119"/>
    </row>
    <row r="1756" spans="5:6" x14ac:dyDescent="0.25">
      <c r="E1756" s="119"/>
      <c r="F1756" s="119"/>
    </row>
    <row r="1757" spans="5:6" x14ac:dyDescent="0.25">
      <c r="E1757" s="119"/>
      <c r="F1757" s="119"/>
    </row>
    <row r="1758" spans="5:6" x14ac:dyDescent="0.25">
      <c r="E1758" s="119"/>
      <c r="F1758" s="119"/>
    </row>
    <row r="1759" spans="5:6" x14ac:dyDescent="0.25">
      <c r="E1759" s="119"/>
      <c r="F1759" s="119"/>
    </row>
    <row r="1760" spans="5:6" x14ac:dyDescent="0.25">
      <c r="E1760" s="119"/>
      <c r="F1760" s="119"/>
    </row>
    <row r="1761" spans="5:6" x14ac:dyDescent="0.25">
      <c r="E1761" s="119"/>
      <c r="F1761" s="119"/>
    </row>
    <row r="1762" spans="5:6" x14ac:dyDescent="0.25">
      <c r="E1762" s="119"/>
      <c r="F1762" s="119"/>
    </row>
    <row r="1763" spans="5:6" x14ac:dyDescent="0.25">
      <c r="E1763" s="119"/>
      <c r="F1763" s="119"/>
    </row>
    <row r="1764" spans="5:6" x14ac:dyDescent="0.25">
      <c r="E1764" s="119"/>
      <c r="F1764" s="119"/>
    </row>
    <row r="1765" spans="5:6" x14ac:dyDescent="0.25">
      <c r="E1765" s="119"/>
      <c r="F1765" s="119"/>
    </row>
    <row r="1766" spans="5:6" x14ac:dyDescent="0.25">
      <c r="E1766" s="119"/>
      <c r="F1766" s="119"/>
    </row>
    <row r="1767" spans="5:6" x14ac:dyDescent="0.25">
      <c r="E1767" s="119"/>
      <c r="F1767" s="119"/>
    </row>
    <row r="1768" spans="5:6" x14ac:dyDescent="0.25">
      <c r="E1768" s="119"/>
      <c r="F1768" s="119"/>
    </row>
    <row r="1769" spans="5:6" x14ac:dyDescent="0.25">
      <c r="E1769" s="119"/>
      <c r="F1769" s="119"/>
    </row>
    <row r="1770" spans="5:6" x14ac:dyDescent="0.25">
      <c r="E1770" s="119"/>
      <c r="F1770" s="119"/>
    </row>
    <row r="1771" spans="5:6" x14ac:dyDescent="0.25">
      <c r="E1771" s="119"/>
      <c r="F1771" s="119"/>
    </row>
    <row r="1772" spans="5:6" x14ac:dyDescent="0.25">
      <c r="E1772" s="119"/>
      <c r="F1772" s="119"/>
    </row>
    <row r="1773" spans="5:6" x14ac:dyDescent="0.25">
      <c r="E1773" s="119"/>
      <c r="F1773" s="119"/>
    </row>
    <row r="1774" spans="5:6" x14ac:dyDescent="0.25">
      <c r="E1774" s="119"/>
      <c r="F1774" s="119"/>
    </row>
    <row r="1775" spans="5:6" x14ac:dyDescent="0.25">
      <c r="E1775" s="119"/>
      <c r="F1775" s="119"/>
    </row>
    <row r="1776" spans="5:6" x14ac:dyDescent="0.25">
      <c r="E1776" s="119"/>
      <c r="F1776" s="119"/>
    </row>
    <row r="1777" spans="5:6" x14ac:dyDescent="0.25">
      <c r="E1777" s="119"/>
      <c r="F1777" s="119"/>
    </row>
    <row r="1778" spans="5:6" x14ac:dyDescent="0.25">
      <c r="E1778" s="119"/>
      <c r="F1778" s="119"/>
    </row>
    <row r="1779" spans="5:6" x14ac:dyDescent="0.25">
      <c r="E1779" s="119"/>
      <c r="F1779" s="119"/>
    </row>
    <row r="1780" spans="5:6" x14ac:dyDescent="0.25">
      <c r="E1780" s="119"/>
      <c r="F1780" s="119"/>
    </row>
    <row r="1781" spans="5:6" x14ac:dyDescent="0.25">
      <c r="E1781" s="119"/>
      <c r="F1781" s="119"/>
    </row>
    <row r="1782" spans="5:6" x14ac:dyDescent="0.25">
      <c r="E1782" s="119"/>
      <c r="F1782" s="119"/>
    </row>
    <row r="1783" spans="5:6" x14ac:dyDescent="0.25">
      <c r="E1783" s="119"/>
      <c r="F1783" s="119"/>
    </row>
    <row r="1784" spans="5:6" x14ac:dyDescent="0.25">
      <c r="E1784" s="119"/>
      <c r="F1784" s="119"/>
    </row>
    <row r="1785" spans="5:6" x14ac:dyDescent="0.25">
      <c r="E1785" s="119"/>
      <c r="F1785" s="119"/>
    </row>
    <row r="1786" spans="5:6" x14ac:dyDescent="0.25">
      <c r="E1786" s="119"/>
      <c r="F1786" s="119"/>
    </row>
    <row r="1787" spans="5:6" x14ac:dyDescent="0.25">
      <c r="E1787" s="119"/>
      <c r="F1787" s="119"/>
    </row>
    <row r="1788" spans="5:6" x14ac:dyDescent="0.25">
      <c r="E1788" s="119"/>
      <c r="F1788" s="119"/>
    </row>
    <row r="1789" spans="5:6" x14ac:dyDescent="0.25">
      <c r="E1789" s="119"/>
      <c r="F1789" s="119"/>
    </row>
    <row r="1790" spans="5:6" x14ac:dyDescent="0.25">
      <c r="E1790" s="119"/>
      <c r="F1790" s="119"/>
    </row>
    <row r="1791" spans="5:6" x14ac:dyDescent="0.25">
      <c r="E1791" s="119"/>
      <c r="F1791" s="119"/>
    </row>
    <row r="1792" spans="5:6" x14ac:dyDescent="0.25">
      <c r="E1792" s="119"/>
      <c r="F1792" s="119"/>
    </row>
    <row r="1793" spans="5:6" x14ac:dyDescent="0.25">
      <c r="E1793" s="119"/>
      <c r="F1793" s="119"/>
    </row>
    <row r="1794" spans="5:6" x14ac:dyDescent="0.25">
      <c r="E1794" s="119"/>
      <c r="F1794" s="119"/>
    </row>
    <row r="1795" spans="5:6" x14ac:dyDescent="0.25">
      <c r="E1795" s="119"/>
      <c r="F1795" s="119"/>
    </row>
    <row r="1796" spans="5:6" x14ac:dyDescent="0.25">
      <c r="E1796" s="119"/>
      <c r="F1796" s="119"/>
    </row>
    <row r="1797" spans="5:6" x14ac:dyDescent="0.25">
      <c r="E1797" s="119"/>
      <c r="F1797" s="119"/>
    </row>
    <row r="1798" spans="5:6" x14ac:dyDescent="0.25">
      <c r="E1798" s="119"/>
      <c r="F1798" s="119"/>
    </row>
    <row r="1799" spans="5:6" x14ac:dyDescent="0.25">
      <c r="E1799" s="119"/>
      <c r="F1799" s="119"/>
    </row>
    <row r="1800" spans="5:6" x14ac:dyDescent="0.25">
      <c r="E1800" s="119"/>
      <c r="F1800" s="119"/>
    </row>
    <row r="1801" spans="5:6" x14ac:dyDescent="0.25">
      <c r="E1801" s="119"/>
      <c r="F1801" s="119"/>
    </row>
    <row r="1802" spans="5:6" x14ac:dyDescent="0.25">
      <c r="E1802" s="119"/>
      <c r="F1802" s="119"/>
    </row>
    <row r="1803" spans="5:6" x14ac:dyDescent="0.25">
      <c r="E1803" s="119"/>
      <c r="F1803" s="119"/>
    </row>
    <row r="1804" spans="5:6" x14ac:dyDescent="0.25">
      <c r="E1804" s="119"/>
      <c r="F1804" s="119"/>
    </row>
    <row r="1805" spans="5:6" x14ac:dyDescent="0.25">
      <c r="E1805" s="119"/>
      <c r="F1805" s="119"/>
    </row>
    <row r="1806" spans="5:6" x14ac:dyDescent="0.25">
      <c r="E1806" s="119"/>
      <c r="F1806" s="119"/>
    </row>
    <row r="1807" spans="5:6" x14ac:dyDescent="0.25">
      <c r="E1807" s="119"/>
      <c r="F1807" s="119"/>
    </row>
    <row r="1808" spans="5:6" x14ac:dyDescent="0.25">
      <c r="E1808" s="119"/>
      <c r="F1808" s="119"/>
    </row>
    <row r="1809" spans="5:6" x14ac:dyDescent="0.25">
      <c r="E1809" s="119"/>
      <c r="F1809" s="119"/>
    </row>
    <row r="1810" spans="5:6" x14ac:dyDescent="0.25">
      <c r="E1810" s="119"/>
      <c r="F1810" s="119"/>
    </row>
    <row r="1811" spans="5:6" x14ac:dyDescent="0.25">
      <c r="E1811" s="119"/>
      <c r="F1811" s="119"/>
    </row>
    <row r="1812" spans="5:6" x14ac:dyDescent="0.25">
      <c r="E1812" s="119"/>
      <c r="F1812" s="119"/>
    </row>
    <row r="1813" spans="5:6" x14ac:dyDescent="0.25">
      <c r="E1813" s="119"/>
      <c r="F1813" s="119"/>
    </row>
    <row r="1814" spans="5:6" x14ac:dyDescent="0.25">
      <c r="E1814" s="119"/>
      <c r="F1814" s="119"/>
    </row>
    <row r="1815" spans="5:6" x14ac:dyDescent="0.25">
      <c r="E1815" s="119"/>
      <c r="F1815" s="119"/>
    </row>
    <row r="1816" spans="5:6" x14ac:dyDescent="0.25">
      <c r="E1816" s="119"/>
      <c r="F1816" s="119"/>
    </row>
    <row r="1817" spans="5:6" x14ac:dyDescent="0.25">
      <c r="E1817" s="119"/>
      <c r="F1817" s="119"/>
    </row>
    <row r="1818" spans="5:6" x14ac:dyDescent="0.25">
      <c r="E1818" s="119"/>
      <c r="F1818" s="119"/>
    </row>
    <row r="1819" spans="5:6" x14ac:dyDescent="0.25">
      <c r="E1819" s="119"/>
      <c r="F1819" s="119"/>
    </row>
    <row r="1820" spans="5:6" x14ac:dyDescent="0.25">
      <c r="E1820" s="119"/>
      <c r="F1820" s="119"/>
    </row>
    <row r="1821" spans="5:6" x14ac:dyDescent="0.25">
      <c r="E1821" s="119"/>
      <c r="F1821" s="119"/>
    </row>
    <row r="1822" spans="5:6" x14ac:dyDescent="0.25">
      <c r="E1822" s="119"/>
      <c r="F1822" s="119"/>
    </row>
    <row r="1823" spans="5:6" x14ac:dyDescent="0.25">
      <c r="E1823" s="119"/>
      <c r="F1823" s="119"/>
    </row>
    <row r="1824" spans="5:6" x14ac:dyDescent="0.25">
      <c r="E1824" s="119"/>
      <c r="F1824" s="119"/>
    </row>
    <row r="1825" spans="5:6" x14ac:dyDescent="0.25">
      <c r="E1825" s="119"/>
      <c r="F1825" s="119"/>
    </row>
    <row r="1826" spans="5:6" x14ac:dyDescent="0.25">
      <c r="E1826" s="119"/>
      <c r="F1826" s="119"/>
    </row>
    <row r="1827" spans="5:6" x14ac:dyDescent="0.25">
      <c r="E1827" s="119"/>
      <c r="F1827" s="119"/>
    </row>
    <row r="1828" spans="5:6" x14ac:dyDescent="0.25">
      <c r="E1828" s="119"/>
      <c r="F1828" s="119"/>
    </row>
    <row r="1829" spans="5:6" x14ac:dyDescent="0.25">
      <c r="E1829" s="119"/>
      <c r="F1829" s="119"/>
    </row>
    <row r="1830" spans="5:6" x14ac:dyDescent="0.25">
      <c r="E1830" s="119"/>
      <c r="F1830" s="119"/>
    </row>
    <row r="1831" spans="5:6" x14ac:dyDescent="0.25">
      <c r="E1831" s="119"/>
      <c r="F1831" s="119"/>
    </row>
    <row r="1832" spans="5:6" x14ac:dyDescent="0.25">
      <c r="E1832" s="119"/>
      <c r="F1832" s="119"/>
    </row>
    <row r="1833" spans="5:6" x14ac:dyDescent="0.25">
      <c r="E1833" s="119"/>
      <c r="F1833" s="119"/>
    </row>
    <row r="1834" spans="5:6" x14ac:dyDescent="0.25">
      <c r="E1834" s="119"/>
      <c r="F1834" s="119"/>
    </row>
    <row r="1835" spans="5:6" x14ac:dyDescent="0.25">
      <c r="E1835" s="119"/>
      <c r="F1835" s="119"/>
    </row>
    <row r="1836" spans="5:6" x14ac:dyDescent="0.25">
      <c r="E1836" s="119"/>
      <c r="F1836" s="119"/>
    </row>
    <row r="1837" spans="5:6" x14ac:dyDescent="0.25">
      <c r="E1837" s="119"/>
      <c r="F1837" s="119"/>
    </row>
    <row r="1838" spans="5:6" x14ac:dyDescent="0.25">
      <c r="E1838" s="119"/>
      <c r="F1838" s="119"/>
    </row>
    <row r="1839" spans="5:6" x14ac:dyDescent="0.25">
      <c r="E1839" s="119"/>
      <c r="F1839" s="119"/>
    </row>
    <row r="1840" spans="5:6" x14ac:dyDescent="0.25">
      <c r="E1840" s="119"/>
      <c r="F1840" s="119"/>
    </row>
    <row r="1841" spans="5:6" x14ac:dyDescent="0.25">
      <c r="E1841" s="119"/>
      <c r="F1841" s="119"/>
    </row>
    <row r="1842" spans="5:6" x14ac:dyDescent="0.25">
      <c r="E1842" s="119"/>
      <c r="F1842" s="119"/>
    </row>
    <row r="1843" spans="5:6" x14ac:dyDescent="0.25">
      <c r="E1843" s="119"/>
      <c r="F1843" s="119"/>
    </row>
    <row r="1844" spans="5:6" x14ac:dyDescent="0.25">
      <c r="E1844" s="119"/>
      <c r="F1844" s="119"/>
    </row>
    <row r="1845" spans="5:6" x14ac:dyDescent="0.25">
      <c r="E1845" s="119"/>
      <c r="F1845" s="119"/>
    </row>
    <row r="1846" spans="5:6" x14ac:dyDescent="0.25">
      <c r="E1846" s="119"/>
      <c r="F1846" s="119"/>
    </row>
    <row r="1847" spans="5:6" x14ac:dyDescent="0.25">
      <c r="E1847" s="119"/>
      <c r="F1847" s="119"/>
    </row>
    <row r="1848" spans="5:6" x14ac:dyDescent="0.25">
      <c r="E1848" s="119"/>
      <c r="F1848" s="119"/>
    </row>
    <row r="1849" spans="5:6" x14ac:dyDescent="0.25">
      <c r="E1849" s="119"/>
      <c r="F1849" s="119"/>
    </row>
    <row r="1850" spans="5:6" x14ac:dyDescent="0.25">
      <c r="E1850" s="119"/>
      <c r="F1850" s="119"/>
    </row>
    <row r="1851" spans="5:6" x14ac:dyDescent="0.25">
      <c r="E1851" s="119"/>
      <c r="F1851" s="119"/>
    </row>
    <row r="1852" spans="5:6" x14ac:dyDescent="0.25">
      <c r="E1852" s="119"/>
      <c r="F1852" s="119"/>
    </row>
    <row r="1853" spans="5:6" x14ac:dyDescent="0.25">
      <c r="E1853" s="119"/>
      <c r="F1853" s="119"/>
    </row>
    <row r="1854" spans="5:6" x14ac:dyDescent="0.25">
      <c r="E1854" s="119"/>
      <c r="F1854" s="119"/>
    </row>
    <row r="1855" spans="5:6" x14ac:dyDescent="0.25">
      <c r="E1855" s="119"/>
      <c r="F1855" s="119"/>
    </row>
    <row r="1856" spans="5:6" x14ac:dyDescent="0.25">
      <c r="E1856" s="119"/>
      <c r="F1856" s="119"/>
    </row>
    <row r="1857" spans="5:6" x14ac:dyDescent="0.25">
      <c r="E1857" s="119"/>
      <c r="F1857" s="119"/>
    </row>
    <row r="1858" spans="5:6" x14ac:dyDescent="0.25">
      <c r="E1858" s="119"/>
      <c r="F1858" s="119"/>
    </row>
    <row r="1859" spans="5:6" x14ac:dyDescent="0.25">
      <c r="E1859" s="119"/>
      <c r="F1859" s="119"/>
    </row>
    <row r="1860" spans="5:6" x14ac:dyDescent="0.25">
      <c r="E1860" s="119"/>
      <c r="F1860" s="119"/>
    </row>
    <row r="1861" spans="5:6" x14ac:dyDescent="0.25">
      <c r="E1861" s="119"/>
      <c r="F1861" s="119"/>
    </row>
    <row r="1862" spans="5:6" x14ac:dyDescent="0.25">
      <c r="E1862" s="119"/>
      <c r="F1862" s="119"/>
    </row>
    <row r="1863" spans="5:6" x14ac:dyDescent="0.25">
      <c r="E1863" s="119"/>
      <c r="F1863" s="119"/>
    </row>
    <row r="1864" spans="5:6" x14ac:dyDescent="0.25">
      <c r="E1864" s="119"/>
      <c r="F1864" s="119"/>
    </row>
    <row r="1865" spans="5:6" x14ac:dyDescent="0.25">
      <c r="E1865" s="119"/>
      <c r="F1865" s="119"/>
    </row>
    <row r="1866" spans="5:6" x14ac:dyDescent="0.25">
      <c r="E1866" s="119"/>
      <c r="F1866" s="119"/>
    </row>
    <row r="1867" spans="5:6" x14ac:dyDescent="0.25">
      <c r="E1867" s="119"/>
      <c r="F1867" s="119"/>
    </row>
    <row r="1868" spans="5:6" x14ac:dyDescent="0.25">
      <c r="E1868" s="119"/>
      <c r="F1868" s="119"/>
    </row>
    <row r="1869" spans="5:6" x14ac:dyDescent="0.25">
      <c r="E1869" s="119"/>
      <c r="F1869" s="119"/>
    </row>
    <row r="1870" spans="5:6" x14ac:dyDescent="0.25">
      <c r="E1870" s="119"/>
      <c r="F1870" s="119"/>
    </row>
    <row r="1871" spans="5:6" x14ac:dyDescent="0.25">
      <c r="E1871" s="119"/>
      <c r="F1871" s="119"/>
    </row>
    <row r="1872" spans="5:6" x14ac:dyDescent="0.25">
      <c r="E1872" s="119"/>
      <c r="F1872" s="119"/>
    </row>
    <row r="1873" spans="5:6" x14ac:dyDescent="0.25">
      <c r="E1873" s="119"/>
      <c r="F1873" s="119"/>
    </row>
    <row r="1874" spans="5:6" x14ac:dyDescent="0.25">
      <c r="E1874" s="119"/>
      <c r="F1874" s="119"/>
    </row>
    <row r="1875" spans="5:6" x14ac:dyDescent="0.25">
      <c r="E1875" s="119"/>
      <c r="F1875" s="119"/>
    </row>
    <row r="1876" spans="5:6" x14ac:dyDescent="0.25">
      <c r="E1876" s="119"/>
      <c r="F1876" s="119"/>
    </row>
    <row r="1877" spans="5:6" x14ac:dyDescent="0.25">
      <c r="E1877" s="119"/>
      <c r="F1877" s="119"/>
    </row>
    <row r="1878" spans="5:6" x14ac:dyDescent="0.25">
      <c r="E1878" s="119"/>
      <c r="F1878" s="119"/>
    </row>
    <row r="1879" spans="5:6" x14ac:dyDescent="0.25">
      <c r="E1879" s="119"/>
      <c r="F1879" s="119"/>
    </row>
    <row r="1880" spans="5:6" x14ac:dyDescent="0.25">
      <c r="E1880" s="119"/>
      <c r="F1880" s="119"/>
    </row>
    <row r="1881" spans="5:6" x14ac:dyDescent="0.25">
      <c r="E1881" s="119"/>
      <c r="F1881" s="119"/>
    </row>
    <row r="1882" spans="5:6" x14ac:dyDescent="0.25">
      <c r="E1882" s="119"/>
      <c r="F1882" s="119"/>
    </row>
    <row r="1883" spans="5:6" x14ac:dyDescent="0.25">
      <c r="E1883" s="119"/>
      <c r="F1883" s="119"/>
    </row>
    <row r="1884" spans="5:6" x14ac:dyDescent="0.25">
      <c r="E1884" s="119"/>
      <c r="F1884" s="119"/>
    </row>
    <row r="1885" spans="5:6" x14ac:dyDescent="0.25">
      <c r="E1885" s="119"/>
      <c r="F1885" s="119"/>
    </row>
    <row r="1886" spans="5:6" x14ac:dyDescent="0.25">
      <c r="E1886" s="119"/>
      <c r="F1886" s="119"/>
    </row>
    <row r="1887" spans="5:6" x14ac:dyDescent="0.25">
      <c r="E1887" s="119"/>
      <c r="F1887" s="119"/>
    </row>
    <row r="1888" spans="5:6" x14ac:dyDescent="0.25">
      <c r="E1888" s="119"/>
      <c r="F1888" s="119"/>
    </row>
    <row r="1889" spans="5:6" x14ac:dyDescent="0.25">
      <c r="E1889" s="119"/>
      <c r="F1889" s="119"/>
    </row>
    <row r="1890" spans="5:6" x14ac:dyDescent="0.25">
      <c r="E1890" s="119"/>
      <c r="F1890" s="119"/>
    </row>
    <row r="1891" spans="5:6" x14ac:dyDescent="0.25">
      <c r="E1891" s="119"/>
      <c r="F1891" s="119"/>
    </row>
    <row r="1892" spans="5:6" x14ac:dyDescent="0.25">
      <c r="E1892" s="119"/>
      <c r="F1892" s="119"/>
    </row>
    <row r="1893" spans="5:6" x14ac:dyDescent="0.25">
      <c r="E1893" s="119"/>
      <c r="F1893" s="119"/>
    </row>
    <row r="1894" spans="5:6" x14ac:dyDescent="0.25">
      <c r="E1894" s="119"/>
      <c r="F1894" s="119"/>
    </row>
    <row r="1895" spans="5:6" x14ac:dyDescent="0.25">
      <c r="E1895" s="119"/>
      <c r="F1895" s="119"/>
    </row>
    <row r="1896" spans="5:6" x14ac:dyDescent="0.25">
      <c r="E1896" s="119"/>
      <c r="F1896" s="119"/>
    </row>
    <row r="1897" spans="5:6" x14ac:dyDescent="0.25">
      <c r="E1897" s="119"/>
      <c r="F1897" s="119"/>
    </row>
    <row r="1898" spans="5:6" x14ac:dyDescent="0.25">
      <c r="E1898" s="119"/>
      <c r="F1898" s="119"/>
    </row>
    <row r="1899" spans="5:6" x14ac:dyDescent="0.25">
      <c r="E1899" s="119"/>
      <c r="F1899" s="119"/>
    </row>
    <row r="1900" spans="5:6" x14ac:dyDescent="0.25">
      <c r="E1900" s="119"/>
      <c r="F1900" s="119"/>
    </row>
    <row r="1901" spans="5:6" x14ac:dyDescent="0.25">
      <c r="E1901" s="119"/>
      <c r="F1901" s="119"/>
    </row>
    <row r="1902" spans="5:6" x14ac:dyDescent="0.25">
      <c r="E1902" s="119"/>
      <c r="F1902" s="119"/>
    </row>
    <row r="1903" spans="5:6" x14ac:dyDescent="0.25">
      <c r="E1903" s="119"/>
      <c r="F1903" s="119"/>
    </row>
    <row r="1904" spans="5:6" x14ac:dyDescent="0.25">
      <c r="E1904" s="119"/>
      <c r="F1904" s="119"/>
    </row>
    <row r="1905" spans="5:6" x14ac:dyDescent="0.25">
      <c r="E1905" s="119"/>
      <c r="F1905" s="119"/>
    </row>
    <row r="1906" spans="5:6" x14ac:dyDescent="0.25">
      <c r="E1906" s="119"/>
      <c r="F1906" s="119"/>
    </row>
    <row r="1907" spans="5:6" x14ac:dyDescent="0.25">
      <c r="E1907" s="119"/>
      <c r="F1907" s="119"/>
    </row>
    <row r="1908" spans="5:6" x14ac:dyDescent="0.25">
      <c r="E1908" s="119"/>
      <c r="F1908" s="119"/>
    </row>
    <row r="1909" spans="5:6" x14ac:dyDescent="0.25">
      <c r="E1909" s="119"/>
      <c r="F1909" s="119"/>
    </row>
    <row r="1910" spans="5:6" x14ac:dyDescent="0.25">
      <c r="E1910" s="119"/>
      <c r="F1910" s="119"/>
    </row>
    <row r="1911" spans="5:6" x14ac:dyDescent="0.25">
      <c r="E1911" s="119"/>
      <c r="F1911" s="119"/>
    </row>
    <row r="1912" spans="5:6" x14ac:dyDescent="0.25">
      <c r="E1912" s="119"/>
      <c r="F1912" s="119"/>
    </row>
    <row r="1913" spans="5:6" x14ac:dyDescent="0.25">
      <c r="E1913" s="119"/>
      <c r="F1913" s="119"/>
    </row>
    <row r="1914" spans="5:6" x14ac:dyDescent="0.25">
      <c r="E1914" s="119"/>
      <c r="F1914" s="119"/>
    </row>
    <row r="1915" spans="5:6" x14ac:dyDescent="0.25">
      <c r="E1915" s="119"/>
      <c r="F1915" s="119"/>
    </row>
    <row r="1916" spans="5:6" x14ac:dyDescent="0.25">
      <c r="E1916" s="119"/>
      <c r="F1916" s="119"/>
    </row>
    <row r="1917" spans="5:6" x14ac:dyDescent="0.25">
      <c r="E1917" s="119"/>
      <c r="F1917" s="119"/>
    </row>
    <row r="1918" spans="5:6" x14ac:dyDescent="0.25">
      <c r="E1918" s="119"/>
      <c r="F1918" s="119"/>
    </row>
    <row r="1919" spans="5:6" x14ac:dyDescent="0.25">
      <c r="E1919" s="119"/>
      <c r="F1919" s="119"/>
    </row>
    <row r="1920" spans="5:6" x14ac:dyDescent="0.25">
      <c r="E1920" s="119"/>
      <c r="F1920" s="119"/>
    </row>
    <row r="1921" spans="5:6" x14ac:dyDescent="0.25">
      <c r="E1921" s="119"/>
      <c r="F1921" s="119"/>
    </row>
    <row r="1922" spans="5:6" x14ac:dyDescent="0.25">
      <c r="E1922" s="119"/>
      <c r="F1922" s="119"/>
    </row>
    <row r="1923" spans="5:6" x14ac:dyDescent="0.25">
      <c r="E1923" s="119"/>
      <c r="F1923" s="119"/>
    </row>
    <row r="1924" spans="5:6" x14ac:dyDescent="0.25">
      <c r="E1924" s="119"/>
      <c r="F1924" s="119"/>
    </row>
    <row r="1925" spans="5:6" x14ac:dyDescent="0.25">
      <c r="E1925" s="119"/>
      <c r="F1925" s="119"/>
    </row>
    <row r="1926" spans="5:6" x14ac:dyDescent="0.25">
      <c r="E1926" s="119"/>
      <c r="F1926" s="119"/>
    </row>
    <row r="1927" spans="5:6" x14ac:dyDescent="0.25">
      <c r="E1927" s="119"/>
      <c r="F1927" s="119"/>
    </row>
    <row r="1928" spans="5:6" x14ac:dyDescent="0.25">
      <c r="E1928" s="119"/>
      <c r="F1928" s="119"/>
    </row>
    <row r="1929" spans="5:6" x14ac:dyDescent="0.25">
      <c r="E1929" s="119"/>
      <c r="F1929" s="119"/>
    </row>
    <row r="1930" spans="5:6" x14ac:dyDescent="0.25">
      <c r="E1930" s="119"/>
      <c r="F1930" s="119"/>
    </row>
    <row r="1931" spans="5:6" x14ac:dyDescent="0.25">
      <c r="E1931" s="119"/>
      <c r="F1931" s="119"/>
    </row>
    <row r="1932" spans="5:6" x14ac:dyDescent="0.25">
      <c r="E1932" s="119"/>
      <c r="F1932" s="119"/>
    </row>
    <row r="1933" spans="5:6" x14ac:dyDescent="0.25">
      <c r="E1933" s="119"/>
      <c r="F1933" s="119"/>
    </row>
    <row r="1934" spans="5:6" x14ac:dyDescent="0.25">
      <c r="E1934" s="119"/>
      <c r="F1934" s="119"/>
    </row>
    <row r="1935" spans="5:6" x14ac:dyDescent="0.25">
      <c r="E1935" s="119"/>
      <c r="F1935" s="119"/>
    </row>
    <row r="1936" spans="5:6" x14ac:dyDescent="0.25">
      <c r="E1936" s="119"/>
      <c r="F1936" s="119"/>
    </row>
    <row r="1937" spans="5:6" x14ac:dyDescent="0.25">
      <c r="E1937" s="119"/>
      <c r="F1937" s="119"/>
    </row>
    <row r="1938" spans="5:6" x14ac:dyDescent="0.25">
      <c r="E1938" s="119"/>
      <c r="F1938" s="119"/>
    </row>
    <row r="1939" spans="5:6" x14ac:dyDescent="0.25">
      <c r="E1939" s="119"/>
      <c r="F1939" s="119"/>
    </row>
    <row r="1940" spans="5:6" x14ac:dyDescent="0.25">
      <c r="E1940" s="119"/>
      <c r="F1940" s="119"/>
    </row>
    <row r="1941" spans="5:6" x14ac:dyDescent="0.25">
      <c r="E1941" s="119"/>
      <c r="F1941" s="119"/>
    </row>
    <row r="1942" spans="5:6" x14ac:dyDescent="0.25">
      <c r="E1942" s="119"/>
      <c r="F1942" s="119"/>
    </row>
    <row r="1943" spans="5:6" x14ac:dyDescent="0.25">
      <c r="E1943" s="119"/>
      <c r="F1943" s="119"/>
    </row>
    <row r="1944" spans="5:6" x14ac:dyDescent="0.25">
      <c r="E1944" s="119"/>
      <c r="F1944" s="119"/>
    </row>
    <row r="1945" spans="5:6" x14ac:dyDescent="0.25">
      <c r="E1945" s="119"/>
      <c r="F1945" s="119"/>
    </row>
    <row r="1946" spans="5:6" x14ac:dyDescent="0.25">
      <c r="E1946" s="119"/>
      <c r="F1946" s="119"/>
    </row>
    <row r="1947" spans="5:6" x14ac:dyDescent="0.25">
      <c r="E1947" s="119"/>
      <c r="F1947" s="119"/>
    </row>
    <row r="1948" spans="5:6" x14ac:dyDescent="0.25">
      <c r="E1948" s="119"/>
      <c r="F1948" s="119"/>
    </row>
    <row r="1949" spans="5:6" x14ac:dyDescent="0.25">
      <c r="E1949" s="119"/>
      <c r="F1949" s="119"/>
    </row>
    <row r="1950" spans="5:6" x14ac:dyDescent="0.25">
      <c r="E1950" s="119"/>
      <c r="F1950" s="119"/>
    </row>
    <row r="1951" spans="5:6" x14ac:dyDescent="0.25">
      <c r="E1951" s="119"/>
      <c r="F1951" s="119"/>
    </row>
    <row r="1952" spans="5:6" x14ac:dyDescent="0.25">
      <c r="E1952" s="119"/>
      <c r="F1952" s="119"/>
    </row>
    <row r="1953" spans="5:6" x14ac:dyDescent="0.25">
      <c r="E1953" s="119"/>
      <c r="F1953" s="119"/>
    </row>
    <row r="1954" spans="5:6" x14ac:dyDescent="0.25">
      <c r="E1954" s="119"/>
      <c r="F1954" s="119"/>
    </row>
    <row r="1955" spans="5:6" x14ac:dyDescent="0.25">
      <c r="E1955" s="119"/>
      <c r="F1955" s="119"/>
    </row>
    <row r="1956" spans="5:6" x14ac:dyDescent="0.25">
      <c r="E1956" s="119"/>
      <c r="F1956" s="119"/>
    </row>
    <row r="1957" spans="5:6" x14ac:dyDescent="0.25">
      <c r="E1957" s="119"/>
      <c r="F1957" s="119"/>
    </row>
    <row r="1958" spans="5:6" x14ac:dyDescent="0.25">
      <c r="E1958" s="119"/>
      <c r="F1958" s="119"/>
    </row>
    <row r="1959" spans="5:6" x14ac:dyDescent="0.25">
      <c r="E1959" s="119"/>
      <c r="F1959" s="119"/>
    </row>
    <row r="1960" spans="5:6" x14ac:dyDescent="0.25">
      <c r="E1960" s="119"/>
      <c r="F1960" s="119"/>
    </row>
    <row r="1961" spans="5:6" x14ac:dyDescent="0.25">
      <c r="E1961" s="119"/>
      <c r="F1961" s="119"/>
    </row>
    <row r="1962" spans="5:6" x14ac:dyDescent="0.25">
      <c r="E1962" s="119"/>
      <c r="F1962" s="119"/>
    </row>
    <row r="1963" spans="5:6" x14ac:dyDescent="0.25">
      <c r="E1963" s="119"/>
      <c r="F1963" s="119"/>
    </row>
    <row r="1964" spans="5:6" x14ac:dyDescent="0.25">
      <c r="E1964" s="119"/>
      <c r="F1964" s="119"/>
    </row>
    <row r="1965" spans="5:6" x14ac:dyDescent="0.25">
      <c r="E1965" s="119"/>
      <c r="F1965" s="119"/>
    </row>
    <row r="1966" spans="5:6" x14ac:dyDescent="0.25">
      <c r="E1966" s="119"/>
      <c r="F1966" s="119"/>
    </row>
    <row r="1967" spans="5:6" x14ac:dyDescent="0.25">
      <c r="E1967" s="119"/>
      <c r="F1967" s="119"/>
    </row>
    <row r="1968" spans="5:6" x14ac:dyDescent="0.25">
      <c r="E1968" s="119"/>
      <c r="F1968" s="119"/>
    </row>
    <row r="1969" spans="5:6" x14ac:dyDescent="0.25">
      <c r="E1969" s="119"/>
      <c r="F1969" s="119"/>
    </row>
    <row r="1970" spans="5:6" x14ac:dyDescent="0.25">
      <c r="E1970" s="119"/>
      <c r="F1970" s="119"/>
    </row>
    <row r="1971" spans="5:6" x14ac:dyDescent="0.25">
      <c r="E1971" s="119"/>
      <c r="F1971" s="119"/>
    </row>
    <row r="1972" spans="5:6" x14ac:dyDescent="0.25">
      <c r="E1972" s="119"/>
      <c r="F1972" s="119"/>
    </row>
    <row r="1973" spans="5:6" x14ac:dyDescent="0.25">
      <c r="E1973" s="119"/>
      <c r="F1973" s="119"/>
    </row>
    <row r="1974" spans="5:6" x14ac:dyDescent="0.25">
      <c r="E1974" s="119"/>
      <c r="F1974" s="119"/>
    </row>
    <row r="1975" spans="5:6" x14ac:dyDescent="0.25">
      <c r="E1975" s="119"/>
      <c r="F1975" s="119"/>
    </row>
    <row r="1976" spans="5:6" x14ac:dyDescent="0.25">
      <c r="E1976" s="119"/>
      <c r="F1976" s="119"/>
    </row>
    <row r="1977" spans="5:6" x14ac:dyDescent="0.25">
      <c r="E1977" s="119"/>
      <c r="F1977" s="119"/>
    </row>
    <row r="1978" spans="5:6" x14ac:dyDescent="0.25">
      <c r="E1978" s="119"/>
      <c r="F1978" s="119"/>
    </row>
    <row r="1979" spans="5:6" x14ac:dyDescent="0.25">
      <c r="E1979" s="119"/>
      <c r="F1979" s="119"/>
    </row>
    <row r="1980" spans="5:6" x14ac:dyDescent="0.25">
      <c r="E1980" s="119"/>
      <c r="F1980" s="119"/>
    </row>
    <row r="1981" spans="5:6" x14ac:dyDescent="0.25">
      <c r="E1981" s="119"/>
      <c r="F1981" s="119"/>
    </row>
    <row r="1982" spans="5:6" x14ac:dyDescent="0.25">
      <c r="E1982" s="119"/>
      <c r="F1982" s="119"/>
    </row>
    <row r="1983" spans="5:6" x14ac:dyDescent="0.25">
      <c r="E1983" s="119"/>
      <c r="F1983" s="119"/>
    </row>
    <row r="1984" spans="5:6" x14ac:dyDescent="0.25">
      <c r="E1984" s="119"/>
      <c r="F1984" s="119"/>
    </row>
    <row r="1985" spans="5:6" x14ac:dyDescent="0.25">
      <c r="E1985" s="119"/>
      <c r="F1985" s="119"/>
    </row>
    <row r="1986" spans="5:6" x14ac:dyDescent="0.25">
      <c r="E1986" s="119"/>
      <c r="F1986" s="119"/>
    </row>
    <row r="1987" spans="5:6" x14ac:dyDescent="0.25">
      <c r="E1987" s="119"/>
      <c r="F1987" s="119"/>
    </row>
    <row r="1988" spans="5:6" x14ac:dyDescent="0.25">
      <c r="E1988" s="119"/>
      <c r="F1988" s="119"/>
    </row>
    <row r="1989" spans="5:6" x14ac:dyDescent="0.25">
      <c r="E1989" s="119"/>
      <c r="F1989" s="119"/>
    </row>
    <row r="1990" spans="5:6" x14ac:dyDescent="0.25">
      <c r="E1990" s="119"/>
      <c r="F1990" s="119"/>
    </row>
    <row r="1991" spans="5:6" x14ac:dyDescent="0.25">
      <c r="E1991" s="119"/>
      <c r="F1991" s="119"/>
    </row>
    <row r="1992" spans="5:6" x14ac:dyDescent="0.25">
      <c r="E1992" s="119"/>
      <c r="F1992" s="119"/>
    </row>
    <row r="1993" spans="5:6" x14ac:dyDescent="0.25">
      <c r="E1993" s="119"/>
      <c r="F1993" s="119"/>
    </row>
    <row r="1994" spans="5:6" x14ac:dyDescent="0.25">
      <c r="E1994" s="119"/>
      <c r="F1994" s="119"/>
    </row>
    <row r="1995" spans="5:6" x14ac:dyDescent="0.25">
      <c r="E1995" s="119"/>
      <c r="F1995" s="119"/>
    </row>
    <row r="1996" spans="5:6" x14ac:dyDescent="0.25">
      <c r="E1996" s="119"/>
      <c r="F1996" s="119"/>
    </row>
    <row r="1997" spans="5:6" x14ac:dyDescent="0.25">
      <c r="E1997" s="119"/>
      <c r="F1997" s="119"/>
    </row>
    <row r="1998" spans="5:6" x14ac:dyDescent="0.25">
      <c r="E1998" s="119"/>
      <c r="F1998" s="119"/>
    </row>
    <row r="1999" spans="5:6" x14ac:dyDescent="0.25">
      <c r="E1999" s="119"/>
      <c r="F1999" s="119"/>
    </row>
    <row r="2000" spans="5:6" x14ac:dyDescent="0.25">
      <c r="E2000" s="119"/>
      <c r="F2000" s="119"/>
    </row>
    <row r="2001" spans="5:6" x14ac:dyDescent="0.25">
      <c r="E2001" s="119"/>
      <c r="F2001" s="119"/>
    </row>
    <row r="2002" spans="5:6" x14ac:dyDescent="0.25">
      <c r="E2002" s="119"/>
      <c r="F2002" s="119"/>
    </row>
    <row r="2003" spans="5:6" x14ac:dyDescent="0.25">
      <c r="E2003" s="119"/>
      <c r="F2003" s="119"/>
    </row>
    <row r="2004" spans="5:6" x14ac:dyDescent="0.25">
      <c r="E2004" s="119"/>
      <c r="F2004" s="119"/>
    </row>
    <row r="2005" spans="5:6" x14ac:dyDescent="0.25">
      <c r="E2005" s="119"/>
      <c r="F2005" s="119"/>
    </row>
    <row r="2006" spans="5:6" x14ac:dyDescent="0.25">
      <c r="E2006" s="119"/>
      <c r="F2006" s="119"/>
    </row>
    <row r="2007" spans="5:6" x14ac:dyDescent="0.25">
      <c r="E2007" s="119"/>
      <c r="F2007" s="119"/>
    </row>
    <row r="2008" spans="5:6" x14ac:dyDescent="0.25">
      <c r="E2008" s="119"/>
      <c r="F2008" s="119"/>
    </row>
    <row r="2009" spans="5:6" x14ac:dyDescent="0.25">
      <c r="E2009" s="119"/>
      <c r="F2009" s="119"/>
    </row>
    <row r="2010" spans="5:6" x14ac:dyDescent="0.25">
      <c r="E2010" s="119"/>
      <c r="F2010" s="119"/>
    </row>
    <row r="2011" spans="5:6" x14ac:dyDescent="0.25">
      <c r="E2011" s="119"/>
      <c r="F2011" s="119"/>
    </row>
    <row r="2012" spans="5:6" x14ac:dyDescent="0.25">
      <c r="E2012" s="119"/>
      <c r="F2012" s="119"/>
    </row>
    <row r="2013" spans="5:6" x14ac:dyDescent="0.25">
      <c r="E2013" s="119"/>
      <c r="F2013" s="119"/>
    </row>
    <row r="2014" spans="5:6" x14ac:dyDescent="0.25">
      <c r="E2014" s="119"/>
      <c r="F2014" s="119"/>
    </row>
    <row r="2015" spans="5:6" x14ac:dyDescent="0.25">
      <c r="E2015" s="119"/>
      <c r="F2015" s="119"/>
    </row>
    <row r="2016" spans="5:6" x14ac:dyDescent="0.25">
      <c r="E2016" s="119"/>
      <c r="F2016" s="119"/>
    </row>
    <row r="2017" spans="5:6" x14ac:dyDescent="0.25">
      <c r="E2017" s="119"/>
      <c r="F2017" s="119"/>
    </row>
    <row r="2018" spans="5:6" x14ac:dyDescent="0.25">
      <c r="E2018" s="119"/>
      <c r="F2018" s="119"/>
    </row>
    <row r="2019" spans="5:6" x14ac:dyDescent="0.25">
      <c r="E2019" s="119"/>
      <c r="F2019" s="119"/>
    </row>
    <row r="2020" spans="5:6" x14ac:dyDescent="0.25">
      <c r="E2020" s="119"/>
      <c r="F2020" s="119"/>
    </row>
    <row r="2021" spans="5:6" x14ac:dyDescent="0.25">
      <c r="E2021" s="119"/>
      <c r="F2021" s="119"/>
    </row>
    <row r="2022" spans="5:6" x14ac:dyDescent="0.25">
      <c r="E2022" s="119"/>
      <c r="F2022" s="119"/>
    </row>
    <row r="2023" spans="5:6" x14ac:dyDescent="0.25">
      <c r="E2023" s="119"/>
      <c r="F2023" s="119"/>
    </row>
    <row r="2024" spans="5:6" x14ac:dyDescent="0.25">
      <c r="E2024" s="119"/>
      <c r="F2024" s="119"/>
    </row>
    <row r="2025" spans="5:6" x14ac:dyDescent="0.25">
      <c r="E2025" s="119"/>
      <c r="F2025" s="119"/>
    </row>
    <row r="2026" spans="5:6" x14ac:dyDescent="0.25">
      <c r="E2026" s="119"/>
      <c r="F2026" s="119"/>
    </row>
    <row r="2027" spans="5:6" x14ac:dyDescent="0.25">
      <c r="E2027" s="119"/>
      <c r="F2027" s="119"/>
    </row>
    <row r="2028" spans="5:6" x14ac:dyDescent="0.25">
      <c r="E2028" s="119"/>
      <c r="F2028" s="119"/>
    </row>
    <row r="2029" spans="5:6" x14ac:dyDescent="0.25">
      <c r="E2029" s="119"/>
      <c r="F2029" s="119"/>
    </row>
    <row r="2030" spans="5:6" x14ac:dyDescent="0.25">
      <c r="E2030" s="119"/>
      <c r="F2030" s="119"/>
    </row>
    <row r="2031" spans="5:6" x14ac:dyDescent="0.25">
      <c r="E2031" s="119"/>
      <c r="F2031" s="119"/>
    </row>
    <row r="2032" spans="5:6" x14ac:dyDescent="0.25">
      <c r="E2032" s="119"/>
      <c r="F2032" s="119"/>
    </row>
    <row r="2033" spans="5:6" x14ac:dyDescent="0.25">
      <c r="E2033" s="119"/>
      <c r="F2033" s="119"/>
    </row>
    <row r="2034" spans="5:6" x14ac:dyDescent="0.25">
      <c r="E2034" s="119"/>
      <c r="F2034" s="119"/>
    </row>
    <row r="2035" spans="5:6" x14ac:dyDescent="0.25">
      <c r="E2035" s="119"/>
      <c r="F2035" s="119"/>
    </row>
    <row r="2036" spans="5:6" x14ac:dyDescent="0.25">
      <c r="E2036" s="119"/>
      <c r="F2036" s="119"/>
    </row>
    <row r="2037" spans="5:6" x14ac:dyDescent="0.25">
      <c r="E2037" s="119"/>
      <c r="F2037" s="119"/>
    </row>
    <row r="2038" spans="5:6" x14ac:dyDescent="0.25">
      <c r="E2038" s="119"/>
      <c r="F2038" s="119"/>
    </row>
    <row r="2039" spans="5:6" x14ac:dyDescent="0.25">
      <c r="E2039" s="119"/>
      <c r="F2039" s="119"/>
    </row>
    <row r="2040" spans="5:6" x14ac:dyDescent="0.25">
      <c r="E2040" s="119"/>
      <c r="F2040" s="119"/>
    </row>
    <row r="2041" spans="5:6" x14ac:dyDescent="0.25">
      <c r="E2041" s="119"/>
      <c r="F2041" s="119"/>
    </row>
    <row r="2042" spans="5:6" x14ac:dyDescent="0.25">
      <c r="E2042" s="119"/>
      <c r="F2042" s="119"/>
    </row>
    <row r="2043" spans="5:6" x14ac:dyDescent="0.25">
      <c r="E2043" s="119"/>
      <c r="F2043" s="119"/>
    </row>
    <row r="2044" spans="5:6" x14ac:dyDescent="0.25">
      <c r="E2044" s="119"/>
      <c r="F2044" s="119"/>
    </row>
    <row r="2045" spans="5:6" x14ac:dyDescent="0.25">
      <c r="E2045" s="119"/>
      <c r="F2045" s="119"/>
    </row>
    <row r="2046" spans="5:6" x14ac:dyDescent="0.25">
      <c r="E2046" s="119"/>
      <c r="F2046" s="119"/>
    </row>
    <row r="2047" spans="5:6" x14ac:dyDescent="0.25">
      <c r="E2047" s="119"/>
      <c r="F2047" s="119"/>
    </row>
    <row r="2048" spans="5:6" x14ac:dyDescent="0.25">
      <c r="E2048" s="119"/>
      <c r="F2048" s="119"/>
    </row>
    <row r="2049" spans="5:6" x14ac:dyDescent="0.25">
      <c r="E2049" s="119"/>
      <c r="F2049" s="119"/>
    </row>
    <row r="2050" spans="5:6" x14ac:dyDescent="0.25">
      <c r="E2050" s="119"/>
      <c r="F2050" s="119"/>
    </row>
    <row r="2051" spans="5:6" x14ac:dyDescent="0.25">
      <c r="E2051" s="119"/>
      <c r="F2051" s="119"/>
    </row>
    <row r="2052" spans="5:6" x14ac:dyDescent="0.25">
      <c r="E2052" s="119"/>
      <c r="F2052" s="119"/>
    </row>
    <row r="2053" spans="5:6" x14ac:dyDescent="0.25">
      <c r="E2053" s="119"/>
      <c r="F2053" s="119"/>
    </row>
    <row r="2054" spans="5:6" x14ac:dyDescent="0.25">
      <c r="E2054" s="119"/>
      <c r="F2054" s="119"/>
    </row>
    <row r="2055" spans="5:6" x14ac:dyDescent="0.25">
      <c r="E2055" s="119"/>
      <c r="F2055" s="119"/>
    </row>
    <row r="2056" spans="5:6" x14ac:dyDescent="0.25">
      <c r="E2056" s="119"/>
      <c r="F2056" s="119"/>
    </row>
    <row r="2057" spans="5:6" x14ac:dyDescent="0.25">
      <c r="E2057" s="119"/>
      <c r="F2057" s="119"/>
    </row>
    <row r="2058" spans="5:6" x14ac:dyDescent="0.25">
      <c r="E2058" s="119"/>
      <c r="F2058" s="119"/>
    </row>
    <row r="2059" spans="5:6" x14ac:dyDescent="0.25">
      <c r="E2059" s="119"/>
      <c r="F2059" s="119"/>
    </row>
    <row r="2060" spans="5:6" x14ac:dyDescent="0.25">
      <c r="E2060" s="119"/>
      <c r="F2060" s="119"/>
    </row>
    <row r="2061" spans="5:6" x14ac:dyDescent="0.25">
      <c r="E2061" s="119"/>
      <c r="F2061" s="119"/>
    </row>
    <row r="2062" spans="5:6" x14ac:dyDescent="0.25">
      <c r="E2062" s="119"/>
      <c r="F2062" s="119"/>
    </row>
    <row r="2063" spans="5:6" x14ac:dyDescent="0.25">
      <c r="E2063" s="119"/>
      <c r="F2063" s="119"/>
    </row>
    <row r="2064" spans="5:6" x14ac:dyDescent="0.25">
      <c r="E2064" s="119"/>
      <c r="F2064" s="119"/>
    </row>
    <row r="2065" spans="5:6" x14ac:dyDescent="0.25">
      <c r="E2065" s="119"/>
      <c r="F2065" s="119"/>
    </row>
    <row r="2066" spans="5:6" x14ac:dyDescent="0.25">
      <c r="E2066" s="119"/>
      <c r="F2066" s="119"/>
    </row>
    <row r="2067" spans="5:6" x14ac:dyDescent="0.25">
      <c r="E2067" s="119"/>
      <c r="F2067" s="119"/>
    </row>
    <row r="2068" spans="5:6" x14ac:dyDescent="0.25">
      <c r="E2068" s="119"/>
      <c r="F2068" s="119"/>
    </row>
    <row r="2069" spans="5:6" x14ac:dyDescent="0.25">
      <c r="E2069" s="119"/>
      <c r="F2069" s="119"/>
    </row>
    <row r="2070" spans="5:6" x14ac:dyDescent="0.25">
      <c r="E2070" s="119"/>
      <c r="F2070" s="119"/>
    </row>
    <row r="2071" spans="5:6" x14ac:dyDescent="0.25">
      <c r="E2071" s="119"/>
      <c r="F2071" s="119"/>
    </row>
    <row r="2072" spans="5:6" x14ac:dyDescent="0.25">
      <c r="E2072" s="119"/>
      <c r="F2072" s="119"/>
    </row>
    <row r="2073" spans="5:6" x14ac:dyDescent="0.25">
      <c r="E2073" s="119"/>
      <c r="F2073" s="119"/>
    </row>
    <row r="2074" spans="5:6" x14ac:dyDescent="0.25">
      <c r="E2074" s="119"/>
      <c r="F2074" s="119"/>
    </row>
    <row r="2075" spans="5:6" x14ac:dyDescent="0.25">
      <c r="E2075" s="119"/>
      <c r="F2075" s="119"/>
    </row>
    <row r="2076" spans="5:6" x14ac:dyDescent="0.25">
      <c r="E2076" s="119"/>
      <c r="F2076" s="119"/>
    </row>
    <row r="2077" spans="5:6" x14ac:dyDescent="0.25">
      <c r="E2077" s="119"/>
      <c r="F2077" s="119"/>
    </row>
    <row r="2078" spans="5:6" x14ac:dyDescent="0.25">
      <c r="E2078" s="119"/>
      <c r="F2078" s="119"/>
    </row>
    <row r="2079" spans="5:6" x14ac:dyDescent="0.25">
      <c r="E2079" s="119"/>
      <c r="F2079" s="119"/>
    </row>
    <row r="2080" spans="5:6" x14ac:dyDescent="0.25">
      <c r="E2080" s="119"/>
      <c r="F2080" s="119"/>
    </row>
    <row r="2081" spans="5:6" x14ac:dyDescent="0.25">
      <c r="E2081" s="119"/>
      <c r="F2081" s="119"/>
    </row>
    <row r="2082" spans="5:6" x14ac:dyDescent="0.25">
      <c r="E2082" s="119"/>
      <c r="F2082" s="119"/>
    </row>
    <row r="2083" spans="5:6" x14ac:dyDescent="0.25">
      <c r="E2083" s="119"/>
      <c r="F2083" s="119"/>
    </row>
    <row r="2084" spans="5:6" x14ac:dyDescent="0.25">
      <c r="E2084" s="119"/>
      <c r="F2084" s="119"/>
    </row>
    <row r="2085" spans="5:6" x14ac:dyDescent="0.25">
      <c r="E2085" s="119"/>
      <c r="F2085" s="119"/>
    </row>
    <row r="2086" spans="5:6" x14ac:dyDescent="0.25">
      <c r="E2086" s="119"/>
      <c r="F2086" s="119"/>
    </row>
    <row r="2087" spans="5:6" x14ac:dyDescent="0.25">
      <c r="E2087" s="119"/>
      <c r="F2087" s="119"/>
    </row>
    <row r="2088" spans="5:6" x14ac:dyDescent="0.25">
      <c r="E2088" s="119"/>
      <c r="F2088" s="119"/>
    </row>
    <row r="2089" spans="5:6" x14ac:dyDescent="0.25">
      <c r="E2089" s="119"/>
      <c r="F2089" s="119"/>
    </row>
    <row r="2090" spans="5:6" x14ac:dyDescent="0.25">
      <c r="E2090" s="119"/>
      <c r="F2090" s="119"/>
    </row>
    <row r="2091" spans="5:6" x14ac:dyDescent="0.25">
      <c r="E2091" s="119"/>
      <c r="F2091" s="119"/>
    </row>
    <row r="2092" spans="5:6" x14ac:dyDescent="0.25">
      <c r="E2092" s="119"/>
      <c r="F2092" s="119"/>
    </row>
    <row r="2093" spans="5:6" x14ac:dyDescent="0.25">
      <c r="E2093" s="119"/>
      <c r="F2093" s="119"/>
    </row>
    <row r="2094" spans="5:6" x14ac:dyDescent="0.25">
      <c r="E2094" s="119"/>
      <c r="F2094" s="119"/>
    </row>
    <row r="2095" spans="5:6" x14ac:dyDescent="0.25">
      <c r="E2095" s="119"/>
      <c r="F2095" s="119"/>
    </row>
    <row r="2096" spans="5:6" x14ac:dyDescent="0.25">
      <c r="E2096" s="119"/>
      <c r="F2096" s="119"/>
    </row>
    <row r="2097" spans="5:6" x14ac:dyDescent="0.25">
      <c r="E2097" s="119"/>
      <c r="F2097" s="119"/>
    </row>
    <row r="2098" spans="5:6" x14ac:dyDescent="0.25">
      <c r="E2098" s="119"/>
      <c r="F2098" s="119"/>
    </row>
    <row r="2099" spans="5:6" x14ac:dyDescent="0.25">
      <c r="E2099" s="119"/>
      <c r="F2099" s="119"/>
    </row>
    <row r="2100" spans="5:6" x14ac:dyDescent="0.25">
      <c r="E2100" s="119"/>
      <c r="F2100" s="119"/>
    </row>
    <row r="2101" spans="5:6" x14ac:dyDescent="0.25">
      <c r="E2101" s="119"/>
      <c r="F2101" s="119"/>
    </row>
    <row r="2102" spans="5:6" x14ac:dyDescent="0.25">
      <c r="E2102" s="119"/>
      <c r="F2102" s="119"/>
    </row>
    <row r="2103" spans="5:6" x14ac:dyDescent="0.25">
      <c r="E2103" s="119"/>
      <c r="F2103" s="119"/>
    </row>
    <row r="2104" spans="5:6" x14ac:dyDescent="0.25">
      <c r="E2104" s="119"/>
      <c r="F2104" s="119"/>
    </row>
    <row r="2105" spans="5:6" x14ac:dyDescent="0.25">
      <c r="E2105" s="119"/>
      <c r="F2105" s="119"/>
    </row>
    <row r="2106" spans="5:6" x14ac:dyDescent="0.25">
      <c r="E2106" s="119"/>
      <c r="F2106" s="119"/>
    </row>
    <row r="2107" spans="5:6" x14ac:dyDescent="0.25">
      <c r="E2107" s="119"/>
      <c r="F2107" s="119"/>
    </row>
    <row r="2108" spans="5:6" x14ac:dyDescent="0.25">
      <c r="E2108" s="119"/>
      <c r="F2108" s="119"/>
    </row>
    <row r="2109" spans="5:6" x14ac:dyDescent="0.25">
      <c r="E2109" s="119"/>
      <c r="F2109" s="119"/>
    </row>
    <row r="2110" spans="5:6" x14ac:dyDescent="0.25">
      <c r="E2110" s="119"/>
      <c r="F2110" s="119"/>
    </row>
    <row r="2111" spans="5:6" x14ac:dyDescent="0.25">
      <c r="E2111" s="119"/>
      <c r="F2111" s="119"/>
    </row>
    <row r="2112" spans="5:6" x14ac:dyDescent="0.25">
      <c r="E2112" s="119"/>
      <c r="F2112" s="119"/>
    </row>
    <row r="2113" spans="5:6" x14ac:dyDescent="0.25">
      <c r="E2113" s="119"/>
      <c r="F2113" s="119"/>
    </row>
    <row r="2114" spans="5:6" x14ac:dyDescent="0.25">
      <c r="E2114" s="119"/>
      <c r="F2114" s="119"/>
    </row>
    <row r="2115" spans="5:6" x14ac:dyDescent="0.25">
      <c r="E2115" s="119"/>
      <c r="F2115" s="119"/>
    </row>
    <row r="2116" spans="5:6" x14ac:dyDescent="0.25">
      <c r="E2116" s="119"/>
      <c r="F2116" s="119"/>
    </row>
    <row r="2117" spans="5:6" x14ac:dyDescent="0.25">
      <c r="E2117" s="119"/>
      <c r="F2117" s="119"/>
    </row>
    <row r="2118" spans="5:6" x14ac:dyDescent="0.25">
      <c r="E2118" s="119"/>
      <c r="F2118" s="119"/>
    </row>
    <row r="2119" spans="5:6" x14ac:dyDescent="0.25">
      <c r="E2119" s="119"/>
      <c r="F2119" s="119"/>
    </row>
    <row r="2120" spans="5:6" x14ac:dyDescent="0.25">
      <c r="E2120" s="119"/>
      <c r="F2120" s="119"/>
    </row>
    <row r="2121" spans="5:6" x14ac:dyDescent="0.25">
      <c r="E2121" s="119"/>
      <c r="F2121" s="119"/>
    </row>
    <row r="2122" spans="5:6" x14ac:dyDescent="0.25">
      <c r="E2122" s="119"/>
      <c r="F2122" s="119"/>
    </row>
    <row r="2123" spans="5:6" x14ac:dyDescent="0.25">
      <c r="E2123" s="119"/>
      <c r="F2123" s="119"/>
    </row>
    <row r="2124" spans="5:6" x14ac:dyDescent="0.25">
      <c r="E2124" s="119"/>
      <c r="F2124" s="119"/>
    </row>
    <row r="2125" spans="5:6" x14ac:dyDescent="0.25">
      <c r="E2125" s="119"/>
      <c r="F2125" s="119"/>
    </row>
    <row r="2126" spans="5:6" x14ac:dyDescent="0.25">
      <c r="E2126" s="119"/>
      <c r="F2126" s="119"/>
    </row>
    <row r="2127" spans="5:6" x14ac:dyDescent="0.25">
      <c r="E2127" s="119"/>
      <c r="F2127" s="119"/>
    </row>
    <row r="2128" spans="5:6" x14ac:dyDescent="0.25">
      <c r="E2128" s="119"/>
      <c r="F2128" s="119"/>
    </row>
    <row r="2129" spans="5:6" x14ac:dyDescent="0.25">
      <c r="E2129" s="119"/>
      <c r="F2129" s="119"/>
    </row>
    <row r="2130" spans="5:6" x14ac:dyDescent="0.25">
      <c r="E2130" s="119"/>
      <c r="F2130" s="119"/>
    </row>
    <row r="2131" spans="5:6" x14ac:dyDescent="0.25">
      <c r="E2131" s="119"/>
      <c r="F2131" s="119"/>
    </row>
    <row r="2132" spans="5:6" x14ac:dyDescent="0.25">
      <c r="E2132" s="119"/>
      <c r="F2132" s="119"/>
    </row>
    <row r="2133" spans="5:6" x14ac:dyDescent="0.25">
      <c r="E2133" s="119"/>
      <c r="F2133" s="119"/>
    </row>
    <row r="2134" spans="5:6" x14ac:dyDescent="0.25">
      <c r="E2134" s="119"/>
      <c r="F2134" s="119"/>
    </row>
    <row r="2135" spans="5:6" x14ac:dyDescent="0.25">
      <c r="E2135" s="119"/>
      <c r="F2135" s="119"/>
    </row>
    <row r="2136" spans="5:6" x14ac:dyDescent="0.25">
      <c r="E2136" s="119"/>
      <c r="F2136" s="119"/>
    </row>
    <row r="2137" spans="5:6" x14ac:dyDescent="0.25">
      <c r="E2137" s="119"/>
      <c r="F2137" s="119"/>
    </row>
    <row r="2138" spans="5:6" x14ac:dyDescent="0.25">
      <c r="E2138" s="119"/>
      <c r="F2138" s="119"/>
    </row>
    <row r="2139" spans="5:6" x14ac:dyDescent="0.25">
      <c r="E2139" s="119"/>
      <c r="F2139" s="119"/>
    </row>
    <row r="2140" spans="5:6" x14ac:dyDescent="0.25">
      <c r="E2140" s="119"/>
      <c r="F2140" s="119"/>
    </row>
    <row r="2141" spans="5:6" x14ac:dyDescent="0.25">
      <c r="E2141" s="119"/>
      <c r="F2141" s="119"/>
    </row>
    <row r="2142" spans="5:6" x14ac:dyDescent="0.25">
      <c r="E2142" s="119"/>
      <c r="F2142" s="119"/>
    </row>
    <row r="2143" spans="5:6" x14ac:dyDescent="0.25">
      <c r="E2143" s="119"/>
      <c r="F2143" s="119"/>
    </row>
    <row r="2144" spans="5:6" x14ac:dyDescent="0.25">
      <c r="E2144" s="119"/>
      <c r="F2144" s="119"/>
    </row>
    <row r="2145" spans="5:6" x14ac:dyDescent="0.25">
      <c r="E2145" s="119"/>
      <c r="F2145" s="119"/>
    </row>
    <row r="2146" spans="5:6" x14ac:dyDescent="0.25">
      <c r="E2146" s="119"/>
      <c r="F2146" s="119"/>
    </row>
    <row r="2147" spans="5:6" x14ac:dyDescent="0.25">
      <c r="E2147" s="119"/>
      <c r="F2147" s="119"/>
    </row>
    <row r="2148" spans="5:6" x14ac:dyDescent="0.25">
      <c r="E2148" s="119"/>
      <c r="F2148" s="119"/>
    </row>
    <row r="2149" spans="5:6" x14ac:dyDescent="0.25">
      <c r="E2149" s="119"/>
      <c r="F2149" s="119"/>
    </row>
    <row r="2150" spans="5:6" x14ac:dyDescent="0.25">
      <c r="E2150" s="119"/>
      <c r="F2150" s="119"/>
    </row>
    <row r="2151" spans="5:6" x14ac:dyDescent="0.25">
      <c r="E2151" s="119"/>
      <c r="F2151" s="119"/>
    </row>
    <row r="2152" spans="5:6" x14ac:dyDescent="0.25">
      <c r="E2152" s="119"/>
      <c r="F2152" s="119"/>
    </row>
    <row r="2153" spans="5:6" x14ac:dyDescent="0.25">
      <c r="E2153" s="119"/>
      <c r="F2153" s="119"/>
    </row>
    <row r="2154" spans="5:6" x14ac:dyDescent="0.25">
      <c r="E2154" s="119"/>
      <c r="F2154" s="119"/>
    </row>
    <row r="2155" spans="5:6" x14ac:dyDescent="0.25">
      <c r="E2155" s="119"/>
      <c r="F2155" s="119"/>
    </row>
    <row r="2156" spans="5:6" x14ac:dyDescent="0.25">
      <c r="E2156" s="119"/>
      <c r="F2156" s="119"/>
    </row>
    <row r="2157" spans="5:6" x14ac:dyDescent="0.25">
      <c r="E2157" s="119"/>
      <c r="F2157" s="119"/>
    </row>
    <row r="2158" spans="5:6" x14ac:dyDescent="0.25">
      <c r="E2158" s="119"/>
      <c r="F2158" s="119"/>
    </row>
    <row r="2159" spans="5:6" x14ac:dyDescent="0.25">
      <c r="E2159" s="119"/>
      <c r="F2159" s="119"/>
    </row>
    <row r="2160" spans="5:6" x14ac:dyDescent="0.25">
      <c r="E2160" s="119"/>
      <c r="F2160" s="119"/>
    </row>
    <row r="2161" spans="5:6" x14ac:dyDescent="0.25">
      <c r="E2161" s="119"/>
      <c r="F2161" s="119"/>
    </row>
    <row r="2162" spans="5:6" x14ac:dyDescent="0.25">
      <c r="E2162" s="119"/>
      <c r="F2162" s="119"/>
    </row>
    <row r="2163" spans="5:6" x14ac:dyDescent="0.25">
      <c r="E2163" s="119"/>
      <c r="F2163" s="119"/>
    </row>
    <row r="2164" spans="5:6" x14ac:dyDescent="0.25">
      <c r="E2164" s="119"/>
      <c r="F2164" s="119"/>
    </row>
    <row r="2165" spans="5:6" x14ac:dyDescent="0.25">
      <c r="E2165" s="119"/>
      <c r="F2165" s="119"/>
    </row>
    <row r="2166" spans="5:6" x14ac:dyDescent="0.25">
      <c r="E2166" s="119"/>
      <c r="F2166" s="119"/>
    </row>
    <row r="2167" spans="5:6" x14ac:dyDescent="0.25">
      <c r="E2167" s="119"/>
      <c r="F2167" s="119"/>
    </row>
    <row r="2168" spans="5:6" x14ac:dyDescent="0.25">
      <c r="E2168" s="119"/>
      <c r="F2168" s="119"/>
    </row>
    <row r="2169" spans="5:6" x14ac:dyDescent="0.25">
      <c r="E2169" s="119"/>
      <c r="F2169" s="119"/>
    </row>
    <row r="2170" spans="5:6" x14ac:dyDescent="0.25">
      <c r="E2170" s="119"/>
      <c r="F2170" s="119"/>
    </row>
    <row r="2171" spans="5:6" x14ac:dyDescent="0.25">
      <c r="E2171" s="119"/>
      <c r="F2171" s="119"/>
    </row>
    <row r="2172" spans="5:6" x14ac:dyDescent="0.25">
      <c r="E2172" s="119"/>
      <c r="F2172" s="119"/>
    </row>
    <row r="2173" spans="5:6" x14ac:dyDescent="0.25">
      <c r="E2173" s="119"/>
      <c r="F2173" s="119"/>
    </row>
    <row r="2174" spans="5:6" x14ac:dyDescent="0.25">
      <c r="E2174" s="119"/>
      <c r="F2174" s="119"/>
    </row>
    <row r="2175" spans="5:6" x14ac:dyDescent="0.25">
      <c r="E2175" s="119"/>
      <c r="F2175" s="119"/>
    </row>
    <row r="2176" spans="5:6" x14ac:dyDescent="0.25">
      <c r="E2176" s="119"/>
      <c r="F2176" s="119"/>
    </row>
    <row r="2177" spans="5:6" x14ac:dyDescent="0.25">
      <c r="E2177" s="119"/>
      <c r="F2177" s="119"/>
    </row>
    <row r="2178" spans="5:6" x14ac:dyDescent="0.25">
      <c r="E2178" s="119"/>
      <c r="F2178" s="119"/>
    </row>
    <row r="2179" spans="5:6" x14ac:dyDescent="0.25">
      <c r="E2179" s="119"/>
      <c r="F2179" s="119"/>
    </row>
    <row r="2180" spans="5:6" x14ac:dyDescent="0.25">
      <c r="E2180" s="119"/>
      <c r="F2180" s="119"/>
    </row>
    <row r="2181" spans="5:6" x14ac:dyDescent="0.25">
      <c r="E2181" s="119"/>
      <c r="F2181" s="119"/>
    </row>
    <row r="2182" spans="5:6" x14ac:dyDescent="0.25">
      <c r="E2182" s="119"/>
      <c r="F2182" s="119"/>
    </row>
    <row r="2183" spans="5:6" x14ac:dyDescent="0.25">
      <c r="E2183" s="119"/>
      <c r="F2183" s="119"/>
    </row>
    <row r="2184" spans="5:6" x14ac:dyDescent="0.25">
      <c r="E2184" s="119"/>
      <c r="F2184" s="119"/>
    </row>
    <row r="2185" spans="5:6" x14ac:dyDescent="0.25">
      <c r="E2185" s="119"/>
      <c r="F2185" s="119"/>
    </row>
    <row r="2186" spans="5:6" x14ac:dyDescent="0.25">
      <c r="E2186" s="119"/>
      <c r="F2186" s="119"/>
    </row>
    <row r="2187" spans="5:6" x14ac:dyDescent="0.25">
      <c r="E2187" s="119"/>
      <c r="F2187" s="119"/>
    </row>
    <row r="2188" spans="5:6" x14ac:dyDescent="0.25">
      <c r="E2188" s="119"/>
      <c r="F2188" s="119"/>
    </row>
    <row r="2189" spans="5:6" x14ac:dyDescent="0.25">
      <c r="E2189" s="119"/>
      <c r="F2189" s="119"/>
    </row>
    <row r="2190" spans="5:6" x14ac:dyDescent="0.25">
      <c r="E2190" s="119"/>
      <c r="F2190" s="119"/>
    </row>
    <row r="2191" spans="5:6" x14ac:dyDescent="0.25">
      <c r="E2191" s="119"/>
      <c r="F2191" s="119"/>
    </row>
    <row r="2192" spans="5:6" x14ac:dyDescent="0.25">
      <c r="E2192" s="119"/>
      <c r="F2192" s="119"/>
    </row>
    <row r="2193" spans="5:6" x14ac:dyDescent="0.25">
      <c r="E2193" s="119"/>
      <c r="F2193" s="119"/>
    </row>
    <row r="2194" spans="5:6" x14ac:dyDescent="0.25">
      <c r="E2194" s="119"/>
      <c r="F2194" s="119"/>
    </row>
    <row r="2195" spans="5:6" x14ac:dyDescent="0.25">
      <c r="E2195" s="119"/>
      <c r="F2195" s="119"/>
    </row>
    <row r="2196" spans="5:6" x14ac:dyDescent="0.25">
      <c r="E2196" s="119"/>
      <c r="F2196" s="119"/>
    </row>
    <row r="2197" spans="5:6" x14ac:dyDescent="0.25">
      <c r="E2197" s="119"/>
      <c r="F2197" s="119"/>
    </row>
    <row r="2198" spans="5:6" x14ac:dyDescent="0.25">
      <c r="E2198" s="119"/>
      <c r="F2198" s="119"/>
    </row>
    <row r="2199" spans="5:6" x14ac:dyDescent="0.25">
      <c r="E2199" s="119"/>
      <c r="F2199" s="119"/>
    </row>
    <row r="2200" spans="5:6" x14ac:dyDescent="0.25">
      <c r="E2200" s="119"/>
      <c r="F2200" s="119"/>
    </row>
    <row r="2201" spans="5:6" x14ac:dyDescent="0.25">
      <c r="E2201" s="119"/>
      <c r="F2201" s="119"/>
    </row>
    <row r="2202" spans="5:6" x14ac:dyDescent="0.25">
      <c r="E2202" s="119"/>
      <c r="F2202" s="119"/>
    </row>
    <row r="2203" spans="5:6" x14ac:dyDescent="0.25">
      <c r="E2203" s="119"/>
      <c r="F2203" s="119"/>
    </row>
    <row r="2204" spans="5:6" x14ac:dyDescent="0.25">
      <c r="E2204" s="119"/>
      <c r="F2204" s="119"/>
    </row>
    <row r="2205" spans="5:6" x14ac:dyDescent="0.25">
      <c r="E2205" s="119"/>
      <c r="F2205" s="119"/>
    </row>
    <row r="2206" spans="5:6" x14ac:dyDescent="0.25">
      <c r="E2206" s="119"/>
      <c r="F2206" s="119"/>
    </row>
    <row r="2207" spans="5:6" x14ac:dyDescent="0.25">
      <c r="E2207" s="119"/>
      <c r="F2207" s="119"/>
    </row>
    <row r="2208" spans="5:6" x14ac:dyDescent="0.25">
      <c r="E2208" s="119"/>
      <c r="F2208" s="119"/>
    </row>
    <row r="2209" spans="5:6" x14ac:dyDescent="0.25">
      <c r="E2209" s="119"/>
      <c r="F2209" s="119"/>
    </row>
    <row r="2210" spans="5:6" x14ac:dyDescent="0.25">
      <c r="E2210" s="119"/>
      <c r="F2210" s="119"/>
    </row>
    <row r="2211" spans="5:6" x14ac:dyDescent="0.25">
      <c r="E2211" s="119"/>
      <c r="F2211" s="119"/>
    </row>
    <row r="2212" spans="5:6" x14ac:dyDescent="0.25">
      <c r="E2212" s="119"/>
      <c r="F2212" s="119"/>
    </row>
    <row r="2213" spans="5:6" x14ac:dyDescent="0.25">
      <c r="E2213" s="119"/>
      <c r="F2213" s="119"/>
    </row>
    <row r="2214" spans="5:6" x14ac:dyDescent="0.25">
      <c r="E2214" s="119"/>
      <c r="F2214" s="119"/>
    </row>
    <row r="2215" spans="5:6" x14ac:dyDescent="0.25">
      <c r="E2215" s="119"/>
      <c r="F2215" s="119"/>
    </row>
    <row r="2216" spans="5:6" x14ac:dyDescent="0.25">
      <c r="E2216" s="119"/>
      <c r="F2216" s="119"/>
    </row>
    <row r="2217" spans="5:6" x14ac:dyDescent="0.25">
      <c r="E2217" s="119"/>
      <c r="F2217" s="119"/>
    </row>
    <row r="2218" spans="5:6" x14ac:dyDescent="0.25">
      <c r="E2218" s="119"/>
      <c r="F2218" s="119"/>
    </row>
    <row r="2219" spans="5:6" x14ac:dyDescent="0.25">
      <c r="E2219" s="119"/>
      <c r="F2219" s="119"/>
    </row>
    <row r="2220" spans="5:6" x14ac:dyDescent="0.25">
      <c r="E2220" s="119"/>
      <c r="F2220" s="119"/>
    </row>
    <row r="2221" spans="5:6" x14ac:dyDescent="0.25">
      <c r="E2221" s="119"/>
      <c r="F2221" s="119"/>
    </row>
    <row r="2222" spans="5:6" x14ac:dyDescent="0.25">
      <c r="E2222" s="119"/>
      <c r="F2222" s="119"/>
    </row>
    <row r="2223" spans="5:6" x14ac:dyDescent="0.25">
      <c r="E2223" s="119"/>
      <c r="F2223" s="119"/>
    </row>
    <row r="2224" spans="5:6" x14ac:dyDescent="0.25">
      <c r="E2224" s="119"/>
      <c r="F2224" s="119"/>
    </row>
    <row r="2225" spans="5:6" x14ac:dyDescent="0.25">
      <c r="E2225" s="119"/>
      <c r="F2225" s="119"/>
    </row>
    <row r="2226" spans="5:6" x14ac:dyDescent="0.25">
      <c r="E2226" s="119"/>
      <c r="F2226" s="119"/>
    </row>
    <row r="2227" spans="5:6" x14ac:dyDescent="0.25">
      <c r="E2227" s="119"/>
      <c r="F2227" s="119"/>
    </row>
    <row r="2228" spans="5:6" x14ac:dyDescent="0.25">
      <c r="E2228" s="119"/>
      <c r="F2228" s="119"/>
    </row>
    <row r="2229" spans="5:6" x14ac:dyDescent="0.25">
      <c r="E2229" s="119"/>
      <c r="F2229" s="119"/>
    </row>
    <row r="2230" spans="5:6" x14ac:dyDescent="0.25">
      <c r="E2230" s="119"/>
      <c r="F2230" s="119"/>
    </row>
    <row r="2231" spans="5:6" x14ac:dyDescent="0.25">
      <c r="E2231" s="119"/>
      <c r="F2231" s="119"/>
    </row>
    <row r="2232" spans="5:6" x14ac:dyDescent="0.25">
      <c r="E2232" s="119"/>
      <c r="F2232" s="119"/>
    </row>
    <row r="2233" spans="5:6" x14ac:dyDescent="0.25">
      <c r="E2233" s="119"/>
      <c r="F2233" s="119"/>
    </row>
    <row r="2234" spans="5:6" x14ac:dyDescent="0.25">
      <c r="E2234" s="119"/>
      <c r="F2234" s="119"/>
    </row>
    <row r="2235" spans="5:6" x14ac:dyDescent="0.25">
      <c r="E2235" s="119"/>
      <c r="F2235" s="119"/>
    </row>
    <row r="2236" spans="5:6" x14ac:dyDescent="0.25">
      <c r="E2236" s="119"/>
      <c r="F2236" s="119"/>
    </row>
    <row r="2237" spans="5:6" x14ac:dyDescent="0.25">
      <c r="E2237" s="119"/>
      <c r="F2237" s="119"/>
    </row>
    <row r="2238" spans="5:6" x14ac:dyDescent="0.25">
      <c r="E2238" s="119"/>
      <c r="F2238" s="119"/>
    </row>
    <row r="2239" spans="5:6" x14ac:dyDescent="0.25">
      <c r="E2239" s="119"/>
      <c r="F2239" s="119"/>
    </row>
    <row r="2240" spans="5:6" x14ac:dyDescent="0.25">
      <c r="E2240" s="119"/>
      <c r="F2240" s="119"/>
    </row>
    <row r="2241" spans="5:6" x14ac:dyDescent="0.25">
      <c r="E2241" s="119"/>
      <c r="F2241" s="119"/>
    </row>
    <row r="2242" spans="5:6" x14ac:dyDescent="0.25">
      <c r="E2242" s="119"/>
      <c r="F2242" s="119"/>
    </row>
    <row r="2243" spans="5:6" x14ac:dyDescent="0.25">
      <c r="E2243" s="119"/>
      <c r="F2243" s="119"/>
    </row>
    <row r="2244" spans="5:6" x14ac:dyDescent="0.25">
      <c r="E2244" s="119"/>
      <c r="F2244" s="119"/>
    </row>
    <row r="2245" spans="5:6" x14ac:dyDescent="0.25">
      <c r="E2245" s="119"/>
      <c r="F2245" s="119"/>
    </row>
    <row r="2246" spans="5:6" x14ac:dyDescent="0.25">
      <c r="E2246" s="119"/>
      <c r="F2246" s="119"/>
    </row>
    <row r="2247" spans="5:6" x14ac:dyDescent="0.25">
      <c r="E2247" s="119"/>
      <c r="F2247" s="119"/>
    </row>
    <row r="2248" spans="5:6" x14ac:dyDescent="0.25">
      <c r="E2248" s="119"/>
      <c r="F2248" s="119"/>
    </row>
    <row r="2249" spans="5:6" x14ac:dyDescent="0.25">
      <c r="E2249" s="119"/>
      <c r="F2249" s="119"/>
    </row>
    <row r="2250" spans="5:6" x14ac:dyDescent="0.25">
      <c r="E2250" s="119"/>
      <c r="F2250" s="119"/>
    </row>
    <row r="2251" spans="5:6" x14ac:dyDescent="0.25">
      <c r="E2251" s="119"/>
      <c r="F2251" s="119"/>
    </row>
    <row r="2252" spans="5:6" x14ac:dyDescent="0.25">
      <c r="E2252" s="119"/>
      <c r="F2252" s="119"/>
    </row>
    <row r="2253" spans="5:6" x14ac:dyDescent="0.25">
      <c r="E2253" s="119"/>
      <c r="F2253" s="119"/>
    </row>
    <row r="2254" spans="5:6" x14ac:dyDescent="0.25">
      <c r="E2254" s="119"/>
      <c r="F2254" s="119"/>
    </row>
    <row r="2255" spans="5:6" x14ac:dyDescent="0.25">
      <c r="E2255" s="119"/>
      <c r="F2255" s="119"/>
    </row>
    <row r="2256" spans="5:6" x14ac:dyDescent="0.25">
      <c r="E2256" s="119"/>
      <c r="F2256" s="119"/>
    </row>
    <row r="2257" spans="5:6" x14ac:dyDescent="0.25">
      <c r="E2257" s="119"/>
      <c r="F2257" s="119"/>
    </row>
    <row r="2258" spans="5:6" x14ac:dyDescent="0.25">
      <c r="E2258" s="119"/>
      <c r="F2258" s="119"/>
    </row>
    <row r="2259" spans="5:6" x14ac:dyDescent="0.25">
      <c r="E2259" s="119"/>
      <c r="F2259" s="119"/>
    </row>
    <row r="2260" spans="5:6" x14ac:dyDescent="0.25">
      <c r="E2260" s="119"/>
      <c r="F2260" s="119"/>
    </row>
    <row r="2261" spans="5:6" x14ac:dyDescent="0.25">
      <c r="E2261" s="119"/>
      <c r="F2261" s="119"/>
    </row>
    <row r="2262" spans="5:6" x14ac:dyDescent="0.25">
      <c r="E2262" s="119"/>
      <c r="F2262" s="119"/>
    </row>
    <row r="2263" spans="5:6" x14ac:dyDescent="0.25">
      <c r="E2263" s="119"/>
      <c r="F2263" s="119"/>
    </row>
    <row r="2264" spans="5:6" x14ac:dyDescent="0.25">
      <c r="E2264" s="119"/>
      <c r="F2264" s="119"/>
    </row>
    <row r="2265" spans="5:6" x14ac:dyDescent="0.25">
      <c r="E2265" s="119"/>
      <c r="F2265" s="119"/>
    </row>
    <row r="2266" spans="5:6" x14ac:dyDescent="0.25">
      <c r="E2266" s="119"/>
      <c r="F2266" s="119"/>
    </row>
    <row r="2267" spans="5:6" x14ac:dyDescent="0.25">
      <c r="E2267" s="119"/>
      <c r="F2267" s="119"/>
    </row>
    <row r="2268" spans="5:6" x14ac:dyDescent="0.25">
      <c r="E2268" s="119"/>
      <c r="F2268" s="119"/>
    </row>
    <row r="2269" spans="5:6" x14ac:dyDescent="0.25">
      <c r="E2269" s="119"/>
      <c r="F2269" s="119"/>
    </row>
    <row r="2270" spans="5:6" x14ac:dyDescent="0.25">
      <c r="E2270" s="119"/>
      <c r="F2270" s="119"/>
    </row>
    <row r="2271" spans="5:6" x14ac:dyDescent="0.25">
      <c r="E2271" s="119"/>
      <c r="F2271" s="119"/>
    </row>
    <row r="2272" spans="5:6" x14ac:dyDescent="0.25">
      <c r="E2272" s="119"/>
      <c r="F2272" s="119"/>
    </row>
    <row r="2273" spans="5:6" x14ac:dyDescent="0.25">
      <c r="E2273" s="119"/>
      <c r="F2273" s="119"/>
    </row>
    <row r="2274" spans="5:6" x14ac:dyDescent="0.25">
      <c r="E2274" s="119"/>
      <c r="F2274" s="119"/>
    </row>
    <row r="2275" spans="5:6" x14ac:dyDescent="0.25">
      <c r="E2275" s="119"/>
      <c r="F2275" s="119"/>
    </row>
    <row r="2276" spans="5:6" x14ac:dyDescent="0.25">
      <c r="E2276" s="119"/>
      <c r="F2276" s="119"/>
    </row>
    <row r="2277" spans="5:6" x14ac:dyDescent="0.25">
      <c r="E2277" s="119"/>
      <c r="F2277" s="119"/>
    </row>
    <row r="2278" spans="5:6" x14ac:dyDescent="0.25">
      <c r="E2278" s="119"/>
      <c r="F2278" s="119"/>
    </row>
    <row r="2279" spans="5:6" x14ac:dyDescent="0.25">
      <c r="E2279" s="119"/>
      <c r="F2279" s="119"/>
    </row>
    <row r="2280" spans="5:6" x14ac:dyDescent="0.25">
      <c r="E2280" s="119"/>
      <c r="F2280" s="119"/>
    </row>
    <row r="2281" spans="5:6" x14ac:dyDescent="0.25">
      <c r="E2281" s="119"/>
      <c r="F2281" s="119"/>
    </row>
    <row r="2282" spans="5:6" x14ac:dyDescent="0.25">
      <c r="E2282" s="119"/>
      <c r="F2282" s="119"/>
    </row>
    <row r="2283" spans="5:6" x14ac:dyDescent="0.25">
      <c r="E2283" s="119"/>
      <c r="F2283" s="119"/>
    </row>
    <row r="2284" spans="5:6" x14ac:dyDescent="0.25">
      <c r="E2284" s="119"/>
      <c r="F2284" s="119"/>
    </row>
    <row r="2285" spans="5:6" x14ac:dyDescent="0.25">
      <c r="E2285" s="119"/>
      <c r="F2285" s="119"/>
    </row>
    <row r="2286" spans="5:6" x14ac:dyDescent="0.25">
      <c r="E2286" s="119"/>
      <c r="F2286" s="119"/>
    </row>
    <row r="2287" spans="5:6" x14ac:dyDescent="0.25">
      <c r="E2287" s="119"/>
      <c r="F2287" s="119"/>
    </row>
    <row r="2288" spans="5:6" x14ac:dyDescent="0.25">
      <c r="E2288" s="119"/>
      <c r="F2288" s="119"/>
    </row>
    <row r="2289" spans="5:6" x14ac:dyDescent="0.25">
      <c r="E2289" s="119"/>
      <c r="F2289" s="119"/>
    </row>
    <row r="2290" spans="5:6" x14ac:dyDescent="0.25">
      <c r="E2290" s="119"/>
      <c r="F2290" s="119"/>
    </row>
    <row r="2291" spans="5:6" x14ac:dyDescent="0.25">
      <c r="E2291" s="119"/>
      <c r="F2291" s="119"/>
    </row>
    <row r="2292" spans="5:6" x14ac:dyDescent="0.25">
      <c r="E2292" s="119"/>
      <c r="F2292" s="119"/>
    </row>
    <row r="2293" spans="5:6" x14ac:dyDescent="0.25">
      <c r="E2293" s="119"/>
      <c r="F2293" s="119"/>
    </row>
    <row r="2294" spans="5:6" x14ac:dyDescent="0.25">
      <c r="E2294" s="119"/>
      <c r="F2294" s="119"/>
    </row>
    <row r="2295" spans="5:6" x14ac:dyDescent="0.25">
      <c r="E2295" s="119"/>
      <c r="F2295" s="119"/>
    </row>
    <row r="2296" spans="5:6" x14ac:dyDescent="0.25">
      <c r="E2296" s="119"/>
      <c r="F2296" s="119"/>
    </row>
    <row r="2297" spans="5:6" x14ac:dyDescent="0.25">
      <c r="E2297" s="119"/>
      <c r="F2297" s="119"/>
    </row>
    <row r="2298" spans="5:6" x14ac:dyDescent="0.25">
      <c r="E2298" s="119"/>
      <c r="F2298" s="119"/>
    </row>
    <row r="2299" spans="5:6" x14ac:dyDescent="0.25">
      <c r="E2299" s="119"/>
      <c r="F2299" s="119"/>
    </row>
    <row r="2300" spans="5:6" x14ac:dyDescent="0.25">
      <c r="E2300" s="119"/>
      <c r="F2300" s="119"/>
    </row>
    <row r="2301" spans="5:6" x14ac:dyDescent="0.25">
      <c r="E2301" s="119"/>
      <c r="F2301" s="119"/>
    </row>
    <row r="2302" spans="5:6" x14ac:dyDescent="0.25">
      <c r="E2302" s="119"/>
      <c r="F2302" s="119"/>
    </row>
    <row r="2303" spans="5:6" x14ac:dyDescent="0.25">
      <c r="E2303" s="119"/>
      <c r="F2303" s="119"/>
    </row>
    <row r="2304" spans="5:6" x14ac:dyDescent="0.25">
      <c r="E2304" s="119"/>
      <c r="F2304" s="119"/>
    </row>
    <row r="2305" spans="5:6" x14ac:dyDescent="0.25">
      <c r="E2305" s="119"/>
      <c r="F2305" s="119"/>
    </row>
    <row r="2306" spans="5:6" x14ac:dyDescent="0.25">
      <c r="E2306" s="119"/>
      <c r="F2306" s="119"/>
    </row>
    <row r="2307" spans="5:6" x14ac:dyDescent="0.25">
      <c r="E2307" s="119"/>
      <c r="F2307" s="119"/>
    </row>
    <row r="2308" spans="5:6" x14ac:dyDescent="0.25">
      <c r="E2308" s="119"/>
      <c r="F2308" s="119"/>
    </row>
    <row r="2309" spans="5:6" x14ac:dyDescent="0.25">
      <c r="E2309" s="119"/>
      <c r="F2309" s="119"/>
    </row>
    <row r="2310" spans="5:6" x14ac:dyDescent="0.25">
      <c r="E2310" s="119"/>
      <c r="F2310" s="119"/>
    </row>
    <row r="2311" spans="5:6" x14ac:dyDescent="0.25">
      <c r="E2311" s="119"/>
      <c r="F2311" s="119"/>
    </row>
    <row r="2312" spans="5:6" x14ac:dyDescent="0.25">
      <c r="E2312" s="119"/>
      <c r="F2312" s="119"/>
    </row>
    <row r="2313" spans="5:6" x14ac:dyDescent="0.25">
      <c r="E2313" s="119"/>
      <c r="F2313" s="119"/>
    </row>
    <row r="2314" spans="5:6" x14ac:dyDescent="0.25">
      <c r="E2314" s="119"/>
      <c r="F2314" s="119"/>
    </row>
    <row r="2315" spans="5:6" x14ac:dyDescent="0.25">
      <c r="E2315" s="119"/>
      <c r="F2315" s="119"/>
    </row>
    <row r="2316" spans="5:6" x14ac:dyDescent="0.25">
      <c r="E2316" s="119"/>
      <c r="F2316" s="119"/>
    </row>
    <row r="2317" spans="5:6" x14ac:dyDescent="0.25">
      <c r="E2317" s="119"/>
      <c r="F2317" s="119"/>
    </row>
    <row r="2318" spans="5:6" x14ac:dyDescent="0.25">
      <c r="E2318" s="119"/>
      <c r="F2318" s="119"/>
    </row>
    <row r="2319" spans="5:6" x14ac:dyDescent="0.25">
      <c r="E2319" s="119"/>
      <c r="F2319" s="119"/>
    </row>
    <row r="2320" spans="5:6" x14ac:dyDescent="0.25">
      <c r="E2320" s="119"/>
      <c r="F2320" s="119"/>
    </row>
    <row r="2321" spans="5:6" x14ac:dyDescent="0.25">
      <c r="E2321" s="119"/>
      <c r="F2321" s="119"/>
    </row>
    <row r="2322" spans="5:6" x14ac:dyDescent="0.25">
      <c r="E2322" s="119"/>
      <c r="F2322" s="119"/>
    </row>
    <row r="2323" spans="5:6" x14ac:dyDescent="0.25">
      <c r="E2323" s="119"/>
      <c r="F2323" s="119"/>
    </row>
    <row r="2324" spans="5:6" x14ac:dyDescent="0.25">
      <c r="E2324" s="119"/>
      <c r="F2324" s="119"/>
    </row>
    <row r="2325" spans="5:6" x14ac:dyDescent="0.25">
      <c r="E2325" s="119"/>
      <c r="F2325" s="119"/>
    </row>
    <row r="2326" spans="5:6" x14ac:dyDescent="0.25">
      <c r="E2326" s="119"/>
      <c r="F2326" s="119"/>
    </row>
    <row r="2327" spans="5:6" x14ac:dyDescent="0.25">
      <c r="E2327" s="119"/>
      <c r="F2327" s="119"/>
    </row>
    <row r="2328" spans="5:6" x14ac:dyDescent="0.25">
      <c r="E2328" s="119"/>
      <c r="F2328" s="119"/>
    </row>
    <row r="2329" spans="5:6" x14ac:dyDescent="0.25">
      <c r="E2329" s="119"/>
      <c r="F2329" s="119"/>
    </row>
    <row r="2330" spans="5:6" x14ac:dyDescent="0.25">
      <c r="E2330" s="119"/>
      <c r="F2330" s="119"/>
    </row>
    <row r="2331" spans="5:6" x14ac:dyDescent="0.25">
      <c r="E2331" s="119"/>
      <c r="F2331" s="119"/>
    </row>
    <row r="2332" spans="5:6" x14ac:dyDescent="0.25">
      <c r="E2332" s="119"/>
      <c r="F2332" s="119"/>
    </row>
    <row r="2333" spans="5:6" x14ac:dyDescent="0.25">
      <c r="E2333" s="119"/>
      <c r="F2333" s="119"/>
    </row>
    <row r="2334" spans="5:6" x14ac:dyDescent="0.25">
      <c r="E2334" s="119"/>
      <c r="F2334" s="119"/>
    </row>
    <row r="2335" spans="5:6" x14ac:dyDescent="0.25">
      <c r="E2335" s="119"/>
      <c r="F2335" s="119"/>
    </row>
    <row r="2336" spans="5:6" x14ac:dyDescent="0.25">
      <c r="E2336" s="119"/>
      <c r="F2336" s="119"/>
    </row>
    <row r="2337" spans="5:6" x14ac:dyDescent="0.25">
      <c r="E2337" s="119"/>
      <c r="F2337" s="119"/>
    </row>
    <row r="2338" spans="5:6" x14ac:dyDescent="0.25">
      <c r="E2338" s="119"/>
      <c r="F2338" s="119"/>
    </row>
    <row r="2339" spans="5:6" x14ac:dyDescent="0.25">
      <c r="E2339" s="119"/>
      <c r="F2339" s="119"/>
    </row>
    <row r="2340" spans="5:6" x14ac:dyDescent="0.25">
      <c r="E2340" s="119"/>
      <c r="F2340" s="119"/>
    </row>
    <row r="2341" spans="5:6" x14ac:dyDescent="0.25">
      <c r="E2341" s="119"/>
      <c r="F2341" s="119"/>
    </row>
    <row r="2342" spans="5:6" x14ac:dyDescent="0.25">
      <c r="E2342" s="119"/>
      <c r="F2342" s="119"/>
    </row>
    <row r="2343" spans="5:6" x14ac:dyDescent="0.25">
      <c r="E2343" s="119"/>
      <c r="F2343" s="119"/>
    </row>
    <row r="2344" spans="5:6" x14ac:dyDescent="0.25">
      <c r="E2344" s="119"/>
      <c r="F2344" s="119"/>
    </row>
    <row r="2345" spans="5:6" x14ac:dyDescent="0.25">
      <c r="E2345" s="119"/>
      <c r="F2345" s="119"/>
    </row>
    <row r="2346" spans="5:6" x14ac:dyDescent="0.25">
      <c r="E2346" s="119"/>
      <c r="F2346" s="119"/>
    </row>
    <row r="2347" spans="5:6" x14ac:dyDescent="0.25">
      <c r="E2347" s="119"/>
      <c r="F2347" s="119"/>
    </row>
    <row r="2348" spans="5:6" x14ac:dyDescent="0.25">
      <c r="E2348" s="119"/>
      <c r="F2348" s="119"/>
    </row>
    <row r="2349" spans="5:6" x14ac:dyDescent="0.25">
      <c r="E2349" s="119"/>
      <c r="F2349" s="119"/>
    </row>
    <row r="2350" spans="5:6" x14ac:dyDescent="0.25">
      <c r="E2350" s="119"/>
      <c r="F2350" s="119"/>
    </row>
    <row r="2351" spans="5:6" x14ac:dyDescent="0.25">
      <c r="E2351" s="119"/>
      <c r="F2351" s="119"/>
    </row>
    <row r="2352" spans="5:6" x14ac:dyDescent="0.25">
      <c r="E2352" s="119"/>
      <c r="F2352" s="119"/>
    </row>
    <row r="2353" spans="5:6" x14ac:dyDescent="0.25">
      <c r="E2353" s="119"/>
      <c r="F2353" s="119"/>
    </row>
    <row r="2354" spans="5:6" x14ac:dyDescent="0.25">
      <c r="E2354" s="119"/>
      <c r="F2354" s="119"/>
    </row>
    <row r="2355" spans="5:6" x14ac:dyDescent="0.25">
      <c r="E2355" s="119"/>
      <c r="F2355" s="119"/>
    </row>
    <row r="2356" spans="5:6" x14ac:dyDescent="0.25">
      <c r="E2356" s="119"/>
      <c r="F2356" s="119"/>
    </row>
    <row r="2357" spans="5:6" x14ac:dyDescent="0.25">
      <c r="E2357" s="119"/>
      <c r="F2357" s="119"/>
    </row>
    <row r="2358" spans="5:6" x14ac:dyDescent="0.25">
      <c r="E2358" s="119"/>
      <c r="F2358" s="119"/>
    </row>
    <row r="2359" spans="5:6" x14ac:dyDescent="0.25">
      <c r="E2359" s="119"/>
      <c r="F2359" s="119"/>
    </row>
    <row r="2360" spans="5:6" x14ac:dyDescent="0.25">
      <c r="E2360" s="119"/>
      <c r="F2360" s="119"/>
    </row>
    <row r="2361" spans="5:6" x14ac:dyDescent="0.25">
      <c r="E2361" s="119"/>
      <c r="F2361" s="119"/>
    </row>
    <row r="2362" spans="5:6" x14ac:dyDescent="0.25">
      <c r="E2362" s="119"/>
      <c r="F2362" s="119"/>
    </row>
    <row r="2363" spans="5:6" x14ac:dyDescent="0.25">
      <c r="E2363" s="119"/>
      <c r="F2363" s="119"/>
    </row>
    <row r="2364" spans="5:6" x14ac:dyDescent="0.25">
      <c r="E2364" s="119"/>
      <c r="F2364" s="119"/>
    </row>
    <row r="2365" spans="5:6" x14ac:dyDescent="0.25">
      <c r="E2365" s="119"/>
      <c r="F2365" s="119"/>
    </row>
    <row r="2366" spans="5:6" x14ac:dyDescent="0.25">
      <c r="E2366" s="119"/>
      <c r="F2366" s="119"/>
    </row>
    <row r="2367" spans="5:6" x14ac:dyDescent="0.25">
      <c r="E2367" s="119"/>
      <c r="F2367" s="119"/>
    </row>
    <row r="2368" spans="5:6" x14ac:dyDescent="0.25">
      <c r="E2368" s="119"/>
      <c r="F2368" s="119"/>
    </row>
    <row r="2369" spans="5:6" x14ac:dyDescent="0.25">
      <c r="E2369" s="119"/>
      <c r="F2369" s="119"/>
    </row>
    <row r="2370" spans="5:6" x14ac:dyDescent="0.25">
      <c r="E2370" s="119"/>
      <c r="F2370" s="119"/>
    </row>
    <row r="2371" spans="5:6" x14ac:dyDescent="0.25">
      <c r="E2371" s="119"/>
      <c r="F2371" s="119"/>
    </row>
    <row r="2372" spans="5:6" x14ac:dyDescent="0.25">
      <c r="E2372" s="119"/>
      <c r="F2372" s="119"/>
    </row>
    <row r="2373" spans="5:6" x14ac:dyDescent="0.25">
      <c r="E2373" s="119"/>
      <c r="F2373" s="119"/>
    </row>
    <row r="2374" spans="5:6" x14ac:dyDescent="0.25">
      <c r="E2374" s="119"/>
      <c r="F2374" s="119"/>
    </row>
    <row r="2375" spans="5:6" x14ac:dyDescent="0.25">
      <c r="E2375" s="119"/>
      <c r="F2375" s="119"/>
    </row>
    <row r="2376" spans="5:6" x14ac:dyDescent="0.25">
      <c r="E2376" s="119"/>
      <c r="F2376" s="119"/>
    </row>
    <row r="2377" spans="5:6" x14ac:dyDescent="0.25">
      <c r="E2377" s="119"/>
      <c r="F2377" s="119"/>
    </row>
    <row r="2378" spans="5:6" x14ac:dyDescent="0.25">
      <c r="E2378" s="119"/>
      <c r="F2378" s="119"/>
    </row>
    <row r="2379" spans="5:6" x14ac:dyDescent="0.25">
      <c r="E2379" s="119"/>
      <c r="F2379" s="119"/>
    </row>
    <row r="2380" spans="5:6" x14ac:dyDescent="0.25">
      <c r="E2380" s="119"/>
      <c r="F2380" s="119"/>
    </row>
    <row r="2381" spans="5:6" x14ac:dyDescent="0.25">
      <c r="E2381" s="119"/>
      <c r="F2381" s="119"/>
    </row>
    <row r="2382" spans="5:6" x14ac:dyDescent="0.25">
      <c r="E2382" s="119"/>
      <c r="F2382" s="119"/>
    </row>
    <row r="2383" spans="5:6" x14ac:dyDescent="0.25">
      <c r="E2383" s="119"/>
      <c r="F2383" s="119"/>
    </row>
    <row r="2384" spans="5:6" x14ac:dyDescent="0.25">
      <c r="E2384" s="119"/>
      <c r="F2384" s="119"/>
    </row>
    <row r="2385" spans="5:6" x14ac:dyDescent="0.25">
      <c r="E2385" s="119"/>
      <c r="F2385" s="119"/>
    </row>
    <row r="2386" spans="5:6" x14ac:dyDescent="0.25">
      <c r="E2386" s="119"/>
      <c r="F2386" s="119"/>
    </row>
    <row r="2387" spans="5:6" x14ac:dyDescent="0.25">
      <c r="E2387" s="119"/>
      <c r="F2387" s="119"/>
    </row>
    <row r="2388" spans="5:6" x14ac:dyDescent="0.25">
      <c r="E2388" s="119"/>
      <c r="F2388" s="119"/>
    </row>
    <row r="2389" spans="5:6" x14ac:dyDescent="0.25">
      <c r="E2389" s="119"/>
      <c r="F2389" s="119"/>
    </row>
    <row r="2390" spans="5:6" x14ac:dyDescent="0.25">
      <c r="E2390" s="119"/>
      <c r="F2390" s="119"/>
    </row>
    <row r="2391" spans="5:6" x14ac:dyDescent="0.25">
      <c r="E2391" s="119"/>
      <c r="F2391" s="119"/>
    </row>
    <row r="2392" spans="5:6" x14ac:dyDescent="0.25">
      <c r="E2392" s="119"/>
      <c r="F2392" s="119"/>
    </row>
    <row r="2393" spans="5:6" x14ac:dyDescent="0.25">
      <c r="E2393" s="119"/>
      <c r="F2393" s="119"/>
    </row>
    <row r="2394" spans="5:6" x14ac:dyDescent="0.25">
      <c r="E2394" s="119"/>
      <c r="F2394" s="119"/>
    </row>
    <row r="2395" spans="5:6" x14ac:dyDescent="0.25">
      <c r="E2395" s="119"/>
      <c r="F2395" s="119"/>
    </row>
    <row r="2396" spans="5:6" x14ac:dyDescent="0.25">
      <c r="E2396" s="119"/>
      <c r="F2396" s="119"/>
    </row>
    <row r="2397" spans="5:6" x14ac:dyDescent="0.25">
      <c r="E2397" s="119"/>
      <c r="F2397" s="119"/>
    </row>
    <row r="2398" spans="5:6" x14ac:dyDescent="0.25">
      <c r="E2398" s="119"/>
      <c r="F2398" s="119"/>
    </row>
    <row r="2399" spans="5:6" x14ac:dyDescent="0.25">
      <c r="E2399" s="119"/>
      <c r="F2399" s="119"/>
    </row>
    <row r="2400" spans="5:6" x14ac:dyDescent="0.25">
      <c r="E2400" s="119"/>
      <c r="F2400" s="119"/>
    </row>
    <row r="2401" spans="5:6" x14ac:dyDescent="0.25">
      <c r="E2401" s="119"/>
      <c r="F2401" s="119"/>
    </row>
    <row r="2402" spans="5:6" x14ac:dyDescent="0.25">
      <c r="E2402" s="119"/>
      <c r="F2402" s="119"/>
    </row>
    <row r="2403" spans="5:6" x14ac:dyDescent="0.25">
      <c r="E2403" s="119"/>
      <c r="F2403" s="119"/>
    </row>
    <row r="2404" spans="5:6" x14ac:dyDescent="0.25">
      <c r="E2404" s="119"/>
      <c r="F2404" s="119"/>
    </row>
    <row r="2405" spans="5:6" x14ac:dyDescent="0.25">
      <c r="E2405" s="119"/>
      <c r="F2405" s="119"/>
    </row>
    <row r="2406" spans="5:6" x14ac:dyDescent="0.25">
      <c r="E2406" s="119"/>
      <c r="F2406" s="119"/>
    </row>
    <row r="2407" spans="5:6" x14ac:dyDescent="0.25">
      <c r="E2407" s="119"/>
      <c r="F2407" s="119"/>
    </row>
    <row r="2408" spans="5:6" x14ac:dyDescent="0.25">
      <c r="E2408" s="119"/>
      <c r="F2408" s="119"/>
    </row>
    <row r="2409" spans="5:6" x14ac:dyDescent="0.25">
      <c r="E2409" s="119"/>
      <c r="F2409" s="119"/>
    </row>
    <row r="2410" spans="5:6" x14ac:dyDescent="0.25">
      <c r="E2410" s="119"/>
      <c r="F2410" s="119"/>
    </row>
    <row r="2411" spans="5:6" x14ac:dyDescent="0.25">
      <c r="E2411" s="119"/>
      <c r="F2411" s="119"/>
    </row>
    <row r="2412" spans="5:6" x14ac:dyDescent="0.25">
      <c r="E2412" s="119"/>
      <c r="F2412" s="119"/>
    </row>
    <row r="2413" spans="5:6" x14ac:dyDescent="0.25">
      <c r="E2413" s="119"/>
      <c r="F2413" s="119"/>
    </row>
    <row r="2414" spans="5:6" x14ac:dyDescent="0.25">
      <c r="E2414" s="119"/>
      <c r="F2414" s="119"/>
    </row>
    <row r="2415" spans="5:6" x14ac:dyDescent="0.25">
      <c r="E2415" s="119"/>
      <c r="F2415" s="119"/>
    </row>
    <row r="2416" spans="5:6" x14ac:dyDescent="0.25">
      <c r="E2416" s="119"/>
      <c r="F2416" s="119"/>
    </row>
    <row r="2417" spans="5:6" x14ac:dyDescent="0.25">
      <c r="E2417" s="119"/>
      <c r="F2417" s="119"/>
    </row>
    <row r="2418" spans="5:6" x14ac:dyDescent="0.25">
      <c r="E2418" s="119"/>
      <c r="F2418" s="119"/>
    </row>
    <row r="2419" spans="5:6" x14ac:dyDescent="0.25">
      <c r="E2419" s="119"/>
      <c r="F2419" s="119"/>
    </row>
    <row r="2420" spans="5:6" x14ac:dyDescent="0.25">
      <c r="E2420" s="119"/>
      <c r="F2420" s="119"/>
    </row>
    <row r="2421" spans="5:6" x14ac:dyDescent="0.25">
      <c r="E2421" s="119"/>
      <c r="F2421" s="119"/>
    </row>
    <row r="2422" spans="5:6" x14ac:dyDescent="0.25">
      <c r="E2422" s="119"/>
      <c r="F2422" s="119"/>
    </row>
    <row r="2423" spans="5:6" x14ac:dyDescent="0.25">
      <c r="E2423" s="119"/>
      <c r="F2423" s="119"/>
    </row>
    <row r="2424" spans="5:6" x14ac:dyDescent="0.25">
      <c r="E2424" s="119"/>
      <c r="F2424" s="119"/>
    </row>
    <row r="2425" spans="5:6" x14ac:dyDescent="0.25">
      <c r="E2425" s="119"/>
      <c r="F2425" s="119"/>
    </row>
    <row r="2426" spans="5:6" x14ac:dyDescent="0.25">
      <c r="E2426" s="119"/>
      <c r="F2426" s="119"/>
    </row>
    <row r="2427" spans="5:6" x14ac:dyDescent="0.25">
      <c r="E2427" s="119"/>
      <c r="F2427" s="119"/>
    </row>
    <row r="2428" spans="5:6" x14ac:dyDescent="0.25">
      <c r="E2428" s="119"/>
      <c r="F2428" s="119"/>
    </row>
    <row r="2429" spans="5:6" x14ac:dyDescent="0.25">
      <c r="E2429" s="119"/>
      <c r="F2429" s="119"/>
    </row>
    <row r="2430" spans="5:6" x14ac:dyDescent="0.25">
      <c r="E2430" s="119"/>
      <c r="F2430" s="119"/>
    </row>
    <row r="2431" spans="5:6" x14ac:dyDescent="0.25">
      <c r="E2431" s="119"/>
      <c r="F2431" s="119"/>
    </row>
    <row r="2432" spans="5:6" x14ac:dyDescent="0.25">
      <c r="E2432" s="119"/>
      <c r="F2432" s="119"/>
    </row>
    <row r="2433" spans="5:6" x14ac:dyDescent="0.25">
      <c r="E2433" s="119"/>
      <c r="F2433" s="119"/>
    </row>
    <row r="2434" spans="5:6" x14ac:dyDescent="0.25">
      <c r="E2434" s="119"/>
      <c r="F2434" s="119"/>
    </row>
    <row r="2435" spans="5:6" x14ac:dyDescent="0.25">
      <c r="E2435" s="119"/>
      <c r="F2435" s="119"/>
    </row>
    <row r="2436" spans="5:6" x14ac:dyDescent="0.25">
      <c r="E2436" s="119"/>
      <c r="F2436" s="119"/>
    </row>
    <row r="2437" spans="5:6" x14ac:dyDescent="0.25">
      <c r="E2437" s="119"/>
      <c r="F2437" s="119"/>
    </row>
    <row r="2438" spans="5:6" x14ac:dyDescent="0.25">
      <c r="E2438" s="119"/>
      <c r="F2438" s="119"/>
    </row>
    <row r="2439" spans="5:6" x14ac:dyDescent="0.25">
      <c r="E2439" s="119"/>
      <c r="F2439" s="119"/>
    </row>
    <row r="2440" spans="5:6" x14ac:dyDescent="0.25">
      <c r="E2440" s="119"/>
      <c r="F2440" s="119"/>
    </row>
    <row r="2441" spans="5:6" x14ac:dyDescent="0.25">
      <c r="E2441" s="119"/>
      <c r="F2441" s="119"/>
    </row>
    <row r="2442" spans="5:6" x14ac:dyDescent="0.25">
      <c r="E2442" s="119"/>
      <c r="F2442" s="119"/>
    </row>
    <row r="2443" spans="5:6" x14ac:dyDescent="0.25">
      <c r="E2443" s="119"/>
      <c r="F2443" s="119"/>
    </row>
    <row r="2444" spans="5:6" x14ac:dyDescent="0.25">
      <c r="E2444" s="119"/>
      <c r="F2444" s="119"/>
    </row>
    <row r="2445" spans="5:6" x14ac:dyDescent="0.25">
      <c r="E2445" s="119"/>
      <c r="F2445" s="119"/>
    </row>
    <row r="2446" spans="5:6" x14ac:dyDescent="0.25">
      <c r="E2446" s="119"/>
      <c r="F2446" s="119"/>
    </row>
    <row r="2447" spans="5:6" x14ac:dyDescent="0.25">
      <c r="E2447" s="119"/>
      <c r="F2447" s="119"/>
    </row>
    <row r="2448" spans="5:6" x14ac:dyDescent="0.25">
      <c r="E2448" s="119"/>
      <c r="F2448" s="119"/>
    </row>
    <row r="2449" spans="5:6" x14ac:dyDescent="0.25">
      <c r="E2449" s="119"/>
      <c r="F2449" s="119"/>
    </row>
    <row r="2450" spans="5:6" x14ac:dyDescent="0.25">
      <c r="E2450" s="119"/>
      <c r="F2450" s="119"/>
    </row>
    <row r="2451" spans="5:6" x14ac:dyDescent="0.25">
      <c r="E2451" s="119"/>
      <c r="F2451" s="119"/>
    </row>
    <row r="2452" spans="5:6" x14ac:dyDescent="0.25">
      <c r="E2452" s="119"/>
      <c r="F2452" s="119"/>
    </row>
    <row r="2453" spans="5:6" x14ac:dyDescent="0.25">
      <c r="E2453" s="119"/>
      <c r="F2453" s="119"/>
    </row>
    <row r="2454" spans="5:6" x14ac:dyDescent="0.25">
      <c r="E2454" s="119"/>
      <c r="F2454" s="119"/>
    </row>
    <row r="2455" spans="5:6" x14ac:dyDescent="0.25">
      <c r="E2455" s="119"/>
      <c r="F2455" s="119"/>
    </row>
    <row r="2456" spans="5:6" x14ac:dyDescent="0.25">
      <c r="E2456" s="119"/>
      <c r="F2456" s="119"/>
    </row>
    <row r="2457" spans="5:6" x14ac:dyDescent="0.25">
      <c r="E2457" s="119"/>
      <c r="F2457" s="119"/>
    </row>
    <row r="2458" spans="5:6" x14ac:dyDescent="0.25">
      <c r="E2458" s="119"/>
      <c r="F2458" s="119"/>
    </row>
    <row r="2459" spans="5:6" x14ac:dyDescent="0.25">
      <c r="E2459" s="119"/>
      <c r="F2459" s="119"/>
    </row>
    <row r="2460" spans="5:6" x14ac:dyDescent="0.25">
      <c r="E2460" s="119"/>
      <c r="F2460" s="119"/>
    </row>
    <row r="2461" spans="5:6" x14ac:dyDescent="0.25">
      <c r="E2461" s="119"/>
      <c r="F2461" s="119"/>
    </row>
    <row r="2462" spans="5:6" x14ac:dyDescent="0.25">
      <c r="E2462" s="119"/>
      <c r="F2462" s="119"/>
    </row>
    <row r="2463" spans="5:6" x14ac:dyDescent="0.25">
      <c r="E2463" s="119"/>
      <c r="F2463" s="119"/>
    </row>
    <row r="2464" spans="5:6" x14ac:dyDescent="0.25">
      <c r="E2464" s="119"/>
      <c r="F2464" s="119"/>
    </row>
    <row r="2465" spans="5:6" x14ac:dyDescent="0.25">
      <c r="E2465" s="119"/>
      <c r="F2465" s="119"/>
    </row>
    <row r="2466" spans="5:6" x14ac:dyDescent="0.25">
      <c r="E2466" s="119"/>
      <c r="F2466" s="119"/>
    </row>
    <row r="2467" spans="5:6" x14ac:dyDescent="0.25">
      <c r="E2467" s="119"/>
      <c r="F2467" s="119"/>
    </row>
    <row r="2468" spans="5:6" x14ac:dyDescent="0.25">
      <c r="E2468" s="119"/>
      <c r="F2468" s="119"/>
    </row>
    <row r="2469" spans="5:6" x14ac:dyDescent="0.25">
      <c r="E2469" s="119"/>
      <c r="F2469" s="119"/>
    </row>
    <row r="2470" spans="5:6" x14ac:dyDescent="0.25">
      <c r="E2470" s="119"/>
      <c r="F2470" s="119"/>
    </row>
    <row r="2471" spans="5:6" x14ac:dyDescent="0.25">
      <c r="E2471" s="119"/>
      <c r="F2471" s="119"/>
    </row>
    <row r="2472" spans="5:6" x14ac:dyDescent="0.25">
      <c r="E2472" s="119"/>
      <c r="F2472" s="119"/>
    </row>
    <row r="2473" spans="5:6" x14ac:dyDescent="0.25">
      <c r="E2473" s="119"/>
      <c r="F2473" s="119"/>
    </row>
    <row r="2474" spans="5:6" x14ac:dyDescent="0.25">
      <c r="E2474" s="119"/>
      <c r="F2474" s="119"/>
    </row>
    <row r="2475" spans="5:6" x14ac:dyDescent="0.25">
      <c r="E2475" s="119"/>
      <c r="F2475" s="119"/>
    </row>
    <row r="2476" spans="5:6" x14ac:dyDescent="0.25">
      <c r="E2476" s="119"/>
      <c r="F2476" s="119"/>
    </row>
    <row r="2477" spans="5:6" x14ac:dyDescent="0.25">
      <c r="E2477" s="119"/>
      <c r="F2477" s="119"/>
    </row>
    <row r="2478" spans="5:6" x14ac:dyDescent="0.25">
      <c r="E2478" s="119"/>
      <c r="F2478" s="119"/>
    </row>
    <row r="2479" spans="5:6" x14ac:dyDescent="0.25">
      <c r="E2479" s="119"/>
      <c r="F2479" s="119"/>
    </row>
    <row r="2480" spans="5:6" x14ac:dyDescent="0.25">
      <c r="E2480" s="119"/>
      <c r="F2480" s="119"/>
    </row>
    <row r="2481" spans="5:6" x14ac:dyDescent="0.25">
      <c r="E2481" s="119"/>
      <c r="F2481" s="119"/>
    </row>
    <row r="2482" spans="5:6" x14ac:dyDescent="0.25">
      <c r="E2482" s="119"/>
      <c r="F2482" s="119"/>
    </row>
    <row r="2483" spans="5:6" x14ac:dyDescent="0.25">
      <c r="E2483" s="119"/>
      <c r="F2483" s="119"/>
    </row>
    <row r="2484" spans="5:6" x14ac:dyDescent="0.25">
      <c r="E2484" s="119"/>
      <c r="F2484" s="119"/>
    </row>
    <row r="2485" spans="5:6" x14ac:dyDescent="0.25">
      <c r="E2485" s="119"/>
      <c r="F2485" s="119"/>
    </row>
    <row r="2486" spans="5:6" x14ac:dyDescent="0.25">
      <c r="E2486" s="119"/>
      <c r="F2486" s="119"/>
    </row>
    <row r="2487" spans="5:6" x14ac:dyDescent="0.25">
      <c r="E2487" s="119"/>
      <c r="F2487" s="119"/>
    </row>
    <row r="2488" spans="5:6" x14ac:dyDescent="0.25">
      <c r="E2488" s="119"/>
      <c r="F2488" s="119"/>
    </row>
    <row r="2489" spans="5:6" x14ac:dyDescent="0.25">
      <c r="E2489" s="119"/>
      <c r="F2489" s="119"/>
    </row>
    <row r="2490" spans="5:6" x14ac:dyDescent="0.25">
      <c r="E2490" s="119"/>
      <c r="F2490" s="119"/>
    </row>
    <row r="2491" spans="5:6" x14ac:dyDescent="0.25">
      <c r="E2491" s="119"/>
      <c r="F2491" s="119"/>
    </row>
    <row r="2492" spans="5:6" x14ac:dyDescent="0.25">
      <c r="E2492" s="119"/>
      <c r="F2492" s="119"/>
    </row>
    <row r="2493" spans="5:6" x14ac:dyDescent="0.25">
      <c r="E2493" s="119"/>
      <c r="F2493" s="119"/>
    </row>
    <row r="2494" spans="5:6" x14ac:dyDescent="0.25">
      <c r="E2494" s="119"/>
      <c r="F2494" s="119"/>
    </row>
    <row r="2495" spans="5:6" x14ac:dyDescent="0.25">
      <c r="E2495" s="119"/>
      <c r="F2495" s="119"/>
    </row>
    <row r="2496" spans="5:6" x14ac:dyDescent="0.25">
      <c r="E2496" s="119"/>
      <c r="F2496" s="119"/>
    </row>
    <row r="2497" spans="5:6" x14ac:dyDescent="0.25">
      <c r="E2497" s="119"/>
      <c r="F2497" s="119"/>
    </row>
    <row r="2498" spans="5:6" x14ac:dyDescent="0.25">
      <c r="E2498" s="119"/>
      <c r="F2498" s="119"/>
    </row>
    <row r="2499" spans="5:6" x14ac:dyDescent="0.25">
      <c r="E2499" s="119"/>
      <c r="F2499" s="119"/>
    </row>
    <row r="2500" spans="5:6" x14ac:dyDescent="0.25">
      <c r="E2500" s="119"/>
      <c r="F2500" s="119"/>
    </row>
    <row r="2501" spans="5:6" x14ac:dyDescent="0.25">
      <c r="E2501" s="119"/>
      <c r="F2501" s="119"/>
    </row>
    <row r="2502" spans="5:6" x14ac:dyDescent="0.25">
      <c r="E2502" s="119"/>
      <c r="F2502" s="119"/>
    </row>
    <row r="2503" spans="5:6" x14ac:dyDescent="0.25">
      <c r="E2503" s="119"/>
      <c r="F2503" s="119"/>
    </row>
    <row r="2504" spans="5:6" x14ac:dyDescent="0.25">
      <c r="E2504" s="119"/>
      <c r="F2504" s="119"/>
    </row>
    <row r="2505" spans="5:6" x14ac:dyDescent="0.25">
      <c r="E2505" s="119"/>
      <c r="F2505" s="119"/>
    </row>
    <row r="2506" spans="5:6" x14ac:dyDescent="0.25">
      <c r="E2506" s="119"/>
      <c r="F2506" s="119"/>
    </row>
    <row r="2507" spans="5:6" x14ac:dyDescent="0.25">
      <c r="E2507" s="119"/>
      <c r="F2507" s="119"/>
    </row>
    <row r="2508" spans="5:6" x14ac:dyDescent="0.25">
      <c r="E2508" s="119"/>
      <c r="F2508" s="119"/>
    </row>
    <row r="2509" spans="5:6" x14ac:dyDescent="0.25">
      <c r="E2509" s="119"/>
      <c r="F2509" s="119"/>
    </row>
    <row r="2510" spans="5:6" x14ac:dyDescent="0.25">
      <c r="E2510" s="119"/>
      <c r="F2510" s="119"/>
    </row>
    <row r="2511" spans="5:6" x14ac:dyDescent="0.25">
      <c r="E2511" s="119"/>
      <c r="F2511" s="119"/>
    </row>
    <row r="2512" spans="5:6" x14ac:dyDescent="0.25">
      <c r="E2512" s="119"/>
      <c r="F2512" s="119"/>
    </row>
    <row r="2513" spans="5:6" x14ac:dyDescent="0.25">
      <c r="E2513" s="119"/>
      <c r="F2513" s="119"/>
    </row>
    <row r="2514" spans="5:6" x14ac:dyDescent="0.25">
      <c r="E2514" s="119"/>
      <c r="F2514" s="119"/>
    </row>
    <row r="2515" spans="5:6" x14ac:dyDescent="0.25">
      <c r="E2515" s="119"/>
      <c r="F2515" s="119"/>
    </row>
    <row r="2516" spans="5:6" x14ac:dyDescent="0.25">
      <c r="E2516" s="119"/>
      <c r="F2516" s="119"/>
    </row>
    <row r="2517" spans="5:6" x14ac:dyDescent="0.25">
      <c r="E2517" s="119"/>
      <c r="F2517" s="119"/>
    </row>
    <row r="2518" spans="5:6" x14ac:dyDescent="0.25">
      <c r="E2518" s="119"/>
      <c r="F2518" s="119"/>
    </row>
    <row r="2519" spans="5:6" x14ac:dyDescent="0.25">
      <c r="E2519" s="119"/>
      <c r="F2519" s="119"/>
    </row>
    <row r="2520" spans="5:6" x14ac:dyDescent="0.25">
      <c r="E2520" s="119"/>
      <c r="F2520" s="119"/>
    </row>
    <row r="2521" spans="5:6" x14ac:dyDescent="0.25">
      <c r="E2521" s="119"/>
      <c r="F2521" s="119"/>
    </row>
    <row r="2522" spans="5:6" x14ac:dyDescent="0.25">
      <c r="E2522" s="119"/>
      <c r="F2522" s="119"/>
    </row>
    <row r="2523" spans="5:6" x14ac:dyDescent="0.25">
      <c r="E2523" s="119"/>
      <c r="F2523" s="119"/>
    </row>
    <row r="2524" spans="5:6" x14ac:dyDescent="0.25">
      <c r="E2524" s="119"/>
      <c r="F2524" s="119"/>
    </row>
    <row r="2525" spans="5:6" x14ac:dyDescent="0.25">
      <c r="E2525" s="119"/>
      <c r="F2525" s="119"/>
    </row>
    <row r="2526" spans="5:6" x14ac:dyDescent="0.25">
      <c r="E2526" s="119"/>
      <c r="F2526" s="119"/>
    </row>
    <row r="2527" spans="5:6" x14ac:dyDescent="0.25">
      <c r="E2527" s="119"/>
      <c r="F2527" s="119"/>
    </row>
    <row r="2528" spans="5:6" x14ac:dyDescent="0.25">
      <c r="E2528" s="119"/>
      <c r="F2528" s="119"/>
    </row>
    <row r="2529" spans="5:6" x14ac:dyDescent="0.25">
      <c r="E2529" s="119"/>
      <c r="F2529" s="119"/>
    </row>
    <row r="2530" spans="5:6" x14ac:dyDescent="0.25">
      <c r="E2530" s="119"/>
      <c r="F2530" s="119"/>
    </row>
    <row r="2531" spans="5:6" x14ac:dyDescent="0.25">
      <c r="E2531" s="119"/>
      <c r="F2531" s="119"/>
    </row>
    <row r="2532" spans="5:6" x14ac:dyDescent="0.25">
      <c r="E2532" s="119"/>
      <c r="F2532" s="119"/>
    </row>
    <row r="2533" spans="5:6" x14ac:dyDescent="0.25">
      <c r="E2533" s="119"/>
      <c r="F2533" s="119"/>
    </row>
    <row r="2534" spans="5:6" x14ac:dyDescent="0.25">
      <c r="E2534" s="119"/>
      <c r="F2534" s="119"/>
    </row>
    <row r="2535" spans="5:6" x14ac:dyDescent="0.25">
      <c r="E2535" s="119"/>
      <c r="F2535" s="119"/>
    </row>
    <row r="2536" spans="5:6" x14ac:dyDescent="0.25">
      <c r="E2536" s="119"/>
      <c r="F2536" s="119"/>
    </row>
    <row r="2537" spans="5:6" x14ac:dyDescent="0.25">
      <c r="E2537" s="119"/>
      <c r="F2537" s="119"/>
    </row>
    <row r="2538" spans="5:6" x14ac:dyDescent="0.25">
      <c r="E2538" s="119"/>
      <c r="F2538" s="119"/>
    </row>
    <row r="2539" spans="5:6" x14ac:dyDescent="0.25">
      <c r="E2539" s="119"/>
      <c r="F2539" s="119"/>
    </row>
    <row r="2540" spans="5:6" x14ac:dyDescent="0.25">
      <c r="E2540" s="119"/>
      <c r="F2540" s="119"/>
    </row>
    <row r="2541" spans="5:6" x14ac:dyDescent="0.25">
      <c r="E2541" s="119"/>
      <c r="F2541" s="119"/>
    </row>
    <row r="2542" spans="5:6" x14ac:dyDescent="0.25">
      <c r="E2542" s="119"/>
      <c r="F2542" s="119"/>
    </row>
    <row r="2543" spans="5:6" x14ac:dyDescent="0.25">
      <c r="E2543" s="119"/>
      <c r="F2543" s="119"/>
    </row>
    <row r="2544" spans="5:6" x14ac:dyDescent="0.25">
      <c r="E2544" s="119"/>
      <c r="F2544" s="119"/>
    </row>
    <row r="2545" spans="5:6" x14ac:dyDescent="0.25">
      <c r="E2545" s="119"/>
      <c r="F2545" s="119"/>
    </row>
    <row r="2546" spans="5:6" x14ac:dyDescent="0.25">
      <c r="E2546" s="119"/>
      <c r="F2546" s="119"/>
    </row>
    <row r="2547" spans="5:6" x14ac:dyDescent="0.25">
      <c r="E2547" s="119"/>
      <c r="F2547" s="119"/>
    </row>
    <row r="2548" spans="5:6" x14ac:dyDescent="0.25">
      <c r="E2548" s="119"/>
      <c r="F2548" s="119"/>
    </row>
    <row r="2549" spans="5:6" x14ac:dyDescent="0.25">
      <c r="E2549" s="119"/>
      <c r="F2549" s="119"/>
    </row>
    <row r="2550" spans="5:6" x14ac:dyDescent="0.25">
      <c r="E2550" s="119"/>
      <c r="F2550" s="119"/>
    </row>
    <row r="2551" spans="5:6" x14ac:dyDescent="0.25">
      <c r="E2551" s="119"/>
      <c r="F2551" s="119"/>
    </row>
    <row r="2552" spans="5:6" x14ac:dyDescent="0.25">
      <c r="E2552" s="119"/>
      <c r="F2552" s="119"/>
    </row>
    <row r="2553" spans="5:6" x14ac:dyDescent="0.25">
      <c r="E2553" s="119"/>
      <c r="F2553" s="119"/>
    </row>
    <row r="2554" spans="5:6" x14ac:dyDescent="0.25">
      <c r="E2554" s="119"/>
      <c r="F2554" s="119"/>
    </row>
    <row r="2555" spans="5:6" x14ac:dyDescent="0.25">
      <c r="E2555" s="119"/>
      <c r="F2555" s="119"/>
    </row>
    <row r="2556" spans="5:6" x14ac:dyDescent="0.25">
      <c r="E2556" s="119"/>
      <c r="F2556" s="119"/>
    </row>
    <row r="2557" spans="5:6" x14ac:dyDescent="0.25">
      <c r="E2557" s="119"/>
      <c r="F2557" s="119"/>
    </row>
    <row r="2558" spans="5:6" x14ac:dyDescent="0.25">
      <c r="E2558" s="119"/>
      <c r="F2558" s="119"/>
    </row>
    <row r="2559" spans="5:6" x14ac:dyDescent="0.25">
      <c r="E2559" s="119"/>
      <c r="F2559" s="119"/>
    </row>
    <row r="2560" spans="5:6" x14ac:dyDescent="0.25">
      <c r="E2560" s="119"/>
      <c r="F2560" s="119"/>
    </row>
    <row r="2561" spans="5:6" x14ac:dyDescent="0.25">
      <c r="E2561" s="119"/>
      <c r="F2561" s="119"/>
    </row>
    <row r="2562" spans="5:6" x14ac:dyDescent="0.25">
      <c r="E2562" s="119"/>
      <c r="F2562" s="119"/>
    </row>
    <row r="2563" spans="5:6" x14ac:dyDescent="0.25">
      <c r="E2563" s="119"/>
      <c r="F2563" s="119"/>
    </row>
    <row r="2564" spans="5:6" x14ac:dyDescent="0.25">
      <c r="E2564" s="119"/>
      <c r="F2564" s="119"/>
    </row>
    <row r="2565" spans="5:6" x14ac:dyDescent="0.25">
      <c r="E2565" s="119"/>
      <c r="F2565" s="119"/>
    </row>
    <row r="2566" spans="5:6" x14ac:dyDescent="0.25">
      <c r="E2566" s="119"/>
      <c r="F2566" s="119"/>
    </row>
    <row r="2567" spans="5:6" x14ac:dyDescent="0.25">
      <c r="E2567" s="119"/>
      <c r="F2567" s="119"/>
    </row>
    <row r="2568" spans="5:6" x14ac:dyDescent="0.25">
      <c r="E2568" s="119"/>
      <c r="F2568" s="119"/>
    </row>
    <row r="2569" spans="5:6" x14ac:dyDescent="0.25">
      <c r="E2569" s="119"/>
      <c r="F2569" s="119"/>
    </row>
    <row r="2570" spans="5:6" x14ac:dyDescent="0.25">
      <c r="E2570" s="119"/>
      <c r="F2570" s="119"/>
    </row>
    <row r="2571" spans="5:6" x14ac:dyDescent="0.25">
      <c r="E2571" s="119"/>
      <c r="F2571" s="119"/>
    </row>
    <row r="2572" spans="5:6" x14ac:dyDescent="0.25">
      <c r="E2572" s="119"/>
      <c r="F2572" s="119"/>
    </row>
    <row r="2573" spans="5:6" x14ac:dyDescent="0.25">
      <c r="E2573" s="119"/>
      <c r="F2573" s="119"/>
    </row>
    <row r="2574" spans="5:6" x14ac:dyDescent="0.25">
      <c r="E2574" s="119"/>
      <c r="F2574" s="119"/>
    </row>
    <row r="2575" spans="5:6" x14ac:dyDescent="0.25">
      <c r="E2575" s="119"/>
      <c r="F2575" s="119"/>
    </row>
    <row r="2576" spans="5:6" x14ac:dyDescent="0.25">
      <c r="E2576" s="119"/>
      <c r="F2576" s="119"/>
    </row>
    <row r="2577" spans="5:6" x14ac:dyDescent="0.25">
      <c r="E2577" s="119"/>
      <c r="F2577" s="119"/>
    </row>
    <row r="2578" spans="5:6" x14ac:dyDescent="0.25">
      <c r="E2578" s="119"/>
      <c r="F2578" s="119"/>
    </row>
    <row r="2579" spans="5:6" x14ac:dyDescent="0.25">
      <c r="E2579" s="119"/>
      <c r="F2579" s="119"/>
    </row>
    <row r="2580" spans="5:6" x14ac:dyDescent="0.25">
      <c r="E2580" s="119"/>
      <c r="F2580" s="119"/>
    </row>
    <row r="2581" spans="5:6" x14ac:dyDescent="0.25">
      <c r="E2581" s="119"/>
      <c r="F2581" s="119"/>
    </row>
    <row r="2582" spans="5:6" x14ac:dyDescent="0.25">
      <c r="E2582" s="119"/>
      <c r="F2582" s="119"/>
    </row>
    <row r="2583" spans="5:6" x14ac:dyDescent="0.25">
      <c r="E2583" s="119"/>
      <c r="F2583" s="119"/>
    </row>
    <row r="2584" spans="5:6" x14ac:dyDescent="0.25">
      <c r="E2584" s="119"/>
      <c r="F2584" s="119"/>
    </row>
    <row r="2585" spans="5:6" x14ac:dyDescent="0.25">
      <c r="E2585" s="119"/>
      <c r="F2585" s="119"/>
    </row>
    <row r="2586" spans="5:6" x14ac:dyDescent="0.25">
      <c r="E2586" s="119"/>
      <c r="F2586" s="119"/>
    </row>
    <row r="2587" spans="5:6" x14ac:dyDescent="0.25">
      <c r="E2587" s="119"/>
      <c r="F2587" s="119"/>
    </row>
    <row r="2588" spans="5:6" x14ac:dyDescent="0.25">
      <c r="E2588" s="119"/>
      <c r="F2588" s="119"/>
    </row>
    <row r="2589" spans="5:6" x14ac:dyDescent="0.25">
      <c r="E2589" s="119"/>
      <c r="F2589" s="119"/>
    </row>
    <row r="2590" spans="5:6" x14ac:dyDescent="0.25">
      <c r="E2590" s="119"/>
      <c r="F2590" s="119"/>
    </row>
    <row r="2591" spans="5:6" x14ac:dyDescent="0.25">
      <c r="E2591" s="119"/>
      <c r="F2591" s="119"/>
    </row>
    <row r="2592" spans="5:6" x14ac:dyDescent="0.25">
      <c r="E2592" s="119"/>
      <c r="F2592" s="119"/>
    </row>
    <row r="2593" spans="5:6" x14ac:dyDescent="0.25">
      <c r="E2593" s="119"/>
      <c r="F2593" s="119"/>
    </row>
    <row r="2594" spans="5:6" x14ac:dyDescent="0.25">
      <c r="E2594" s="119"/>
      <c r="F2594" s="119"/>
    </row>
    <row r="2595" spans="5:6" x14ac:dyDescent="0.25">
      <c r="E2595" s="119"/>
      <c r="F2595" s="119"/>
    </row>
    <row r="2596" spans="5:6" x14ac:dyDescent="0.25">
      <c r="E2596" s="119"/>
      <c r="F2596" s="119"/>
    </row>
    <row r="2597" spans="5:6" x14ac:dyDescent="0.25">
      <c r="E2597" s="119"/>
      <c r="F2597" s="119"/>
    </row>
    <row r="2598" spans="5:6" x14ac:dyDescent="0.25">
      <c r="E2598" s="119"/>
      <c r="F2598" s="119"/>
    </row>
    <row r="2599" spans="5:6" x14ac:dyDescent="0.25">
      <c r="E2599" s="119"/>
      <c r="F2599" s="119"/>
    </row>
    <row r="2600" spans="5:6" x14ac:dyDescent="0.25">
      <c r="E2600" s="119"/>
      <c r="F2600" s="119"/>
    </row>
    <row r="2601" spans="5:6" x14ac:dyDescent="0.25">
      <c r="E2601" s="119"/>
      <c r="F2601" s="119"/>
    </row>
    <row r="2602" spans="5:6" x14ac:dyDescent="0.25">
      <c r="E2602" s="119"/>
      <c r="F2602" s="119"/>
    </row>
    <row r="2603" spans="5:6" x14ac:dyDescent="0.25">
      <c r="E2603" s="119"/>
      <c r="F2603" s="119"/>
    </row>
    <row r="2604" spans="5:6" x14ac:dyDescent="0.25">
      <c r="E2604" s="119"/>
      <c r="F2604" s="119"/>
    </row>
    <row r="2605" spans="5:6" x14ac:dyDescent="0.25">
      <c r="E2605" s="119"/>
      <c r="F2605" s="119"/>
    </row>
    <row r="2606" spans="5:6" x14ac:dyDescent="0.25">
      <c r="E2606" s="119"/>
      <c r="F2606" s="119"/>
    </row>
    <row r="2607" spans="5:6" x14ac:dyDescent="0.25">
      <c r="E2607" s="119"/>
      <c r="F2607" s="119"/>
    </row>
    <row r="2608" spans="5:6" x14ac:dyDescent="0.25">
      <c r="E2608" s="119"/>
      <c r="F2608" s="119"/>
    </row>
    <row r="2609" spans="5:6" x14ac:dyDescent="0.25">
      <c r="E2609" s="119"/>
      <c r="F2609" s="119"/>
    </row>
    <row r="2610" spans="5:6" x14ac:dyDescent="0.25">
      <c r="E2610" s="119"/>
      <c r="F2610" s="119"/>
    </row>
    <row r="2611" spans="5:6" x14ac:dyDescent="0.25">
      <c r="E2611" s="119"/>
      <c r="F2611" s="119"/>
    </row>
    <row r="2612" spans="5:6" x14ac:dyDescent="0.25">
      <c r="E2612" s="119"/>
      <c r="F2612" s="119"/>
    </row>
    <row r="2613" spans="5:6" x14ac:dyDescent="0.25">
      <c r="E2613" s="119"/>
      <c r="F2613" s="119"/>
    </row>
    <row r="2614" spans="5:6" x14ac:dyDescent="0.25">
      <c r="E2614" s="119"/>
      <c r="F2614" s="119"/>
    </row>
    <row r="2615" spans="5:6" x14ac:dyDescent="0.25">
      <c r="E2615" s="119"/>
      <c r="F2615" s="119"/>
    </row>
    <row r="2616" spans="5:6" x14ac:dyDescent="0.25">
      <c r="E2616" s="119"/>
      <c r="F2616" s="119"/>
    </row>
    <row r="2617" spans="5:6" x14ac:dyDescent="0.25">
      <c r="E2617" s="119"/>
      <c r="F2617" s="119"/>
    </row>
    <row r="2618" spans="5:6" x14ac:dyDescent="0.25">
      <c r="E2618" s="119"/>
      <c r="F2618" s="119"/>
    </row>
    <row r="2619" spans="5:6" x14ac:dyDescent="0.25">
      <c r="E2619" s="119"/>
      <c r="F2619" s="119"/>
    </row>
    <row r="2620" spans="5:6" x14ac:dyDescent="0.25">
      <c r="E2620" s="119"/>
      <c r="F2620" s="119"/>
    </row>
    <row r="2621" spans="5:6" x14ac:dyDescent="0.25">
      <c r="E2621" s="119"/>
      <c r="F2621" s="119"/>
    </row>
    <row r="2622" spans="5:6" x14ac:dyDescent="0.25">
      <c r="E2622" s="119"/>
      <c r="F2622" s="119"/>
    </row>
    <row r="2623" spans="5:6" x14ac:dyDescent="0.25">
      <c r="E2623" s="119"/>
      <c r="F2623" s="119"/>
    </row>
    <row r="2624" spans="5:6" x14ac:dyDescent="0.25">
      <c r="E2624" s="119"/>
      <c r="F2624" s="119"/>
    </row>
    <row r="2625" spans="5:6" x14ac:dyDescent="0.25">
      <c r="E2625" s="119"/>
      <c r="F2625" s="119"/>
    </row>
    <row r="2626" spans="5:6" x14ac:dyDescent="0.25">
      <c r="E2626" s="119"/>
      <c r="F2626" s="119"/>
    </row>
    <row r="2627" spans="5:6" x14ac:dyDescent="0.25">
      <c r="E2627" s="119"/>
      <c r="F2627" s="119"/>
    </row>
    <row r="2628" spans="5:6" x14ac:dyDescent="0.25">
      <c r="E2628" s="119"/>
      <c r="F2628" s="119"/>
    </row>
    <row r="2629" spans="5:6" x14ac:dyDescent="0.25">
      <c r="E2629" s="119"/>
      <c r="F2629" s="119"/>
    </row>
    <row r="2630" spans="5:6" x14ac:dyDescent="0.25">
      <c r="E2630" s="119"/>
      <c r="F2630" s="119"/>
    </row>
    <row r="2631" spans="5:6" x14ac:dyDescent="0.25">
      <c r="E2631" s="119"/>
      <c r="F2631" s="119"/>
    </row>
    <row r="2632" spans="5:6" x14ac:dyDescent="0.25">
      <c r="E2632" s="119"/>
      <c r="F2632" s="119"/>
    </row>
    <row r="2633" spans="5:6" x14ac:dyDescent="0.25">
      <c r="E2633" s="119"/>
      <c r="F2633" s="119"/>
    </row>
    <row r="2634" spans="5:6" x14ac:dyDescent="0.25">
      <c r="E2634" s="119"/>
      <c r="F2634" s="119"/>
    </row>
    <row r="2635" spans="5:6" x14ac:dyDescent="0.25">
      <c r="E2635" s="119"/>
      <c r="F2635" s="119"/>
    </row>
    <row r="2636" spans="5:6" x14ac:dyDescent="0.25">
      <c r="E2636" s="119"/>
      <c r="F2636" s="119"/>
    </row>
    <row r="2637" spans="5:6" x14ac:dyDescent="0.25">
      <c r="E2637" s="119"/>
      <c r="F2637" s="119"/>
    </row>
    <row r="2638" spans="5:6" x14ac:dyDescent="0.25">
      <c r="E2638" s="119"/>
      <c r="F2638" s="119"/>
    </row>
    <row r="2639" spans="5:6" x14ac:dyDescent="0.25">
      <c r="E2639" s="119"/>
      <c r="F2639" s="119"/>
    </row>
    <row r="2640" spans="5:6" x14ac:dyDescent="0.25">
      <c r="E2640" s="119"/>
      <c r="F2640" s="119"/>
    </row>
    <row r="2641" spans="5:6" x14ac:dyDescent="0.25">
      <c r="E2641" s="119"/>
      <c r="F2641" s="119"/>
    </row>
    <row r="2642" spans="5:6" x14ac:dyDescent="0.25">
      <c r="E2642" s="119"/>
      <c r="F2642" s="119"/>
    </row>
    <row r="2643" spans="5:6" x14ac:dyDescent="0.25">
      <c r="E2643" s="119"/>
      <c r="F2643" s="119"/>
    </row>
    <row r="2644" spans="5:6" x14ac:dyDescent="0.25">
      <c r="E2644" s="119"/>
      <c r="F2644" s="119"/>
    </row>
    <row r="2645" spans="5:6" x14ac:dyDescent="0.25">
      <c r="E2645" s="119"/>
      <c r="F2645" s="119"/>
    </row>
    <row r="2646" spans="5:6" x14ac:dyDescent="0.25">
      <c r="E2646" s="119"/>
      <c r="F2646" s="119"/>
    </row>
    <row r="2647" spans="5:6" x14ac:dyDescent="0.25">
      <c r="E2647" s="119"/>
      <c r="F2647" s="119"/>
    </row>
    <row r="2648" spans="5:6" x14ac:dyDescent="0.25">
      <c r="E2648" s="119"/>
      <c r="F2648" s="119"/>
    </row>
    <row r="2649" spans="5:6" x14ac:dyDescent="0.25">
      <c r="E2649" s="119"/>
      <c r="F2649" s="119"/>
    </row>
    <row r="2650" spans="5:6" x14ac:dyDescent="0.25">
      <c r="E2650" s="119"/>
      <c r="F2650" s="119"/>
    </row>
    <row r="2651" spans="5:6" x14ac:dyDescent="0.25">
      <c r="E2651" s="119"/>
      <c r="F2651" s="119"/>
    </row>
    <row r="2652" spans="5:6" x14ac:dyDescent="0.25">
      <c r="E2652" s="119"/>
      <c r="F2652" s="119"/>
    </row>
    <row r="2653" spans="5:6" x14ac:dyDescent="0.25">
      <c r="E2653" s="119"/>
      <c r="F2653" s="119"/>
    </row>
    <row r="2654" spans="5:6" x14ac:dyDescent="0.25">
      <c r="E2654" s="119"/>
      <c r="F2654" s="119"/>
    </row>
    <row r="2655" spans="5:6" x14ac:dyDescent="0.25">
      <c r="E2655" s="119"/>
      <c r="F2655" s="119"/>
    </row>
    <row r="2656" spans="5:6" x14ac:dyDescent="0.25">
      <c r="E2656" s="119"/>
      <c r="F2656" s="119"/>
    </row>
    <row r="2657" spans="5:6" x14ac:dyDescent="0.25">
      <c r="E2657" s="119"/>
      <c r="F2657" s="119"/>
    </row>
    <row r="2658" spans="5:6" x14ac:dyDescent="0.25">
      <c r="E2658" s="119"/>
      <c r="F2658" s="119"/>
    </row>
    <row r="2659" spans="5:6" x14ac:dyDescent="0.25">
      <c r="E2659" s="119"/>
      <c r="F2659" s="119"/>
    </row>
    <row r="2660" spans="5:6" x14ac:dyDescent="0.25">
      <c r="E2660" s="119"/>
      <c r="F2660" s="119"/>
    </row>
    <row r="2661" spans="5:6" x14ac:dyDescent="0.25">
      <c r="E2661" s="119"/>
      <c r="F2661" s="119"/>
    </row>
    <row r="2662" spans="5:6" x14ac:dyDescent="0.25">
      <c r="E2662" s="119"/>
      <c r="F2662" s="119"/>
    </row>
    <row r="2663" spans="5:6" x14ac:dyDescent="0.25">
      <c r="E2663" s="119"/>
      <c r="F2663" s="119"/>
    </row>
    <row r="2664" spans="5:6" x14ac:dyDescent="0.25">
      <c r="E2664" s="119"/>
      <c r="F2664" s="119"/>
    </row>
    <row r="2665" spans="5:6" x14ac:dyDescent="0.25">
      <c r="E2665" s="119"/>
      <c r="F2665" s="119"/>
    </row>
    <row r="2666" spans="5:6" x14ac:dyDescent="0.25">
      <c r="E2666" s="119"/>
      <c r="F2666" s="119"/>
    </row>
    <row r="2667" spans="5:6" x14ac:dyDescent="0.25">
      <c r="E2667" s="119"/>
      <c r="F2667" s="119"/>
    </row>
    <row r="2668" spans="5:6" x14ac:dyDescent="0.25">
      <c r="E2668" s="119"/>
      <c r="F2668" s="119"/>
    </row>
    <row r="2669" spans="5:6" x14ac:dyDescent="0.25">
      <c r="E2669" s="119"/>
      <c r="F2669" s="119"/>
    </row>
    <row r="2670" spans="5:6" x14ac:dyDescent="0.25">
      <c r="E2670" s="119"/>
      <c r="F2670" s="119"/>
    </row>
    <row r="2671" spans="5:6" x14ac:dyDescent="0.25">
      <c r="E2671" s="119"/>
      <c r="F2671" s="119"/>
    </row>
    <row r="2672" spans="5:6" x14ac:dyDescent="0.25">
      <c r="E2672" s="119"/>
      <c r="F2672" s="119"/>
    </row>
    <row r="2673" spans="5:6" x14ac:dyDescent="0.25">
      <c r="E2673" s="119"/>
      <c r="F2673" s="119"/>
    </row>
    <row r="2674" spans="5:6" x14ac:dyDescent="0.25">
      <c r="E2674" s="119"/>
      <c r="F2674" s="119"/>
    </row>
    <row r="2675" spans="5:6" x14ac:dyDescent="0.25">
      <c r="E2675" s="119"/>
      <c r="F2675" s="119"/>
    </row>
    <row r="2676" spans="5:6" x14ac:dyDescent="0.25">
      <c r="E2676" s="119"/>
      <c r="F2676" s="119"/>
    </row>
    <row r="2677" spans="5:6" x14ac:dyDescent="0.25">
      <c r="E2677" s="119"/>
      <c r="F2677" s="119"/>
    </row>
    <row r="2678" spans="5:6" x14ac:dyDescent="0.25">
      <c r="E2678" s="119"/>
      <c r="F2678" s="119"/>
    </row>
    <row r="2679" spans="5:6" x14ac:dyDescent="0.25">
      <c r="E2679" s="119"/>
      <c r="F2679" s="119"/>
    </row>
    <row r="2680" spans="5:6" x14ac:dyDescent="0.25">
      <c r="E2680" s="119"/>
      <c r="F2680" s="119"/>
    </row>
    <row r="2681" spans="5:6" x14ac:dyDescent="0.25">
      <c r="E2681" s="119"/>
      <c r="F2681" s="119"/>
    </row>
    <row r="2682" spans="5:6" x14ac:dyDescent="0.25">
      <c r="E2682" s="119"/>
      <c r="F2682" s="119"/>
    </row>
    <row r="2683" spans="5:6" x14ac:dyDescent="0.25">
      <c r="E2683" s="119"/>
      <c r="F2683" s="119"/>
    </row>
    <row r="2684" spans="5:6" x14ac:dyDescent="0.25">
      <c r="E2684" s="119"/>
      <c r="F2684" s="119"/>
    </row>
    <row r="2685" spans="5:6" x14ac:dyDescent="0.25">
      <c r="E2685" s="119"/>
      <c r="F2685" s="119"/>
    </row>
    <row r="2686" spans="5:6" x14ac:dyDescent="0.25">
      <c r="E2686" s="119"/>
      <c r="F2686" s="119"/>
    </row>
    <row r="2687" spans="5:6" x14ac:dyDescent="0.25">
      <c r="E2687" s="119"/>
      <c r="F2687" s="119"/>
    </row>
    <row r="2688" spans="5:6" x14ac:dyDescent="0.25">
      <c r="E2688" s="119"/>
      <c r="F2688" s="119"/>
    </row>
    <row r="2689" spans="5:6" x14ac:dyDescent="0.25">
      <c r="E2689" s="119"/>
      <c r="F2689" s="119"/>
    </row>
    <row r="2690" spans="5:6" x14ac:dyDescent="0.25">
      <c r="E2690" s="119"/>
      <c r="F2690" s="119"/>
    </row>
    <row r="2691" spans="5:6" x14ac:dyDescent="0.25">
      <c r="E2691" s="119"/>
      <c r="F2691" s="119"/>
    </row>
    <row r="2692" spans="5:6" x14ac:dyDescent="0.25">
      <c r="E2692" s="119"/>
      <c r="F2692" s="119"/>
    </row>
    <row r="2693" spans="5:6" x14ac:dyDescent="0.25">
      <c r="E2693" s="119"/>
      <c r="F2693" s="119"/>
    </row>
    <row r="2694" spans="5:6" x14ac:dyDescent="0.25">
      <c r="E2694" s="119"/>
      <c r="F2694" s="119"/>
    </row>
    <row r="2695" spans="5:6" x14ac:dyDescent="0.25">
      <c r="E2695" s="119"/>
      <c r="F2695" s="119"/>
    </row>
    <row r="2696" spans="5:6" x14ac:dyDescent="0.25">
      <c r="E2696" s="119"/>
      <c r="F2696" s="119"/>
    </row>
    <row r="2697" spans="5:6" x14ac:dyDescent="0.25">
      <c r="E2697" s="119"/>
      <c r="F2697" s="119"/>
    </row>
    <row r="2698" spans="5:6" x14ac:dyDescent="0.25">
      <c r="E2698" s="119"/>
      <c r="F2698" s="119"/>
    </row>
    <row r="2699" spans="5:6" x14ac:dyDescent="0.25">
      <c r="E2699" s="119"/>
      <c r="F2699" s="119"/>
    </row>
    <row r="2700" spans="5:6" x14ac:dyDescent="0.25">
      <c r="E2700" s="119"/>
      <c r="F2700" s="119"/>
    </row>
    <row r="2701" spans="5:6" x14ac:dyDescent="0.25">
      <c r="E2701" s="119"/>
      <c r="F2701" s="119"/>
    </row>
    <row r="2702" spans="5:6" x14ac:dyDescent="0.25">
      <c r="E2702" s="119"/>
      <c r="F2702" s="119"/>
    </row>
    <row r="2703" spans="5:6" x14ac:dyDescent="0.25">
      <c r="E2703" s="119"/>
      <c r="F2703" s="119"/>
    </row>
    <row r="2704" spans="5:6" x14ac:dyDescent="0.25">
      <c r="E2704" s="119"/>
      <c r="F2704" s="119"/>
    </row>
    <row r="2705" spans="5:6" x14ac:dyDescent="0.25">
      <c r="E2705" s="119"/>
      <c r="F2705" s="119"/>
    </row>
    <row r="2706" spans="5:6" x14ac:dyDescent="0.25">
      <c r="E2706" s="119"/>
      <c r="F2706" s="119"/>
    </row>
    <row r="2707" spans="5:6" x14ac:dyDescent="0.25">
      <c r="E2707" s="119"/>
      <c r="F2707" s="119"/>
    </row>
    <row r="2708" spans="5:6" x14ac:dyDescent="0.25">
      <c r="E2708" s="119"/>
      <c r="F2708" s="119"/>
    </row>
    <row r="2709" spans="5:6" x14ac:dyDescent="0.25">
      <c r="E2709" s="119"/>
      <c r="F2709" s="119"/>
    </row>
    <row r="2710" spans="5:6" x14ac:dyDescent="0.25">
      <c r="E2710" s="119"/>
      <c r="F2710" s="119"/>
    </row>
    <row r="2711" spans="5:6" x14ac:dyDescent="0.25">
      <c r="E2711" s="119"/>
      <c r="F2711" s="119"/>
    </row>
    <row r="2712" spans="5:6" x14ac:dyDescent="0.25">
      <c r="E2712" s="119"/>
      <c r="F2712" s="119"/>
    </row>
    <row r="2713" spans="5:6" x14ac:dyDescent="0.25">
      <c r="E2713" s="119"/>
      <c r="F2713" s="119"/>
    </row>
    <row r="2714" spans="5:6" x14ac:dyDescent="0.25">
      <c r="E2714" s="119"/>
      <c r="F2714" s="119"/>
    </row>
    <row r="2715" spans="5:6" x14ac:dyDescent="0.25">
      <c r="E2715" s="119"/>
      <c r="F2715" s="119"/>
    </row>
    <row r="2716" spans="5:6" x14ac:dyDescent="0.25">
      <c r="E2716" s="119"/>
      <c r="F2716" s="119"/>
    </row>
    <row r="2717" spans="5:6" x14ac:dyDescent="0.25">
      <c r="E2717" s="119"/>
      <c r="F2717" s="119"/>
    </row>
    <row r="2718" spans="5:6" x14ac:dyDescent="0.25">
      <c r="E2718" s="119"/>
      <c r="F2718" s="119"/>
    </row>
    <row r="2719" spans="5:6" x14ac:dyDescent="0.25">
      <c r="E2719" s="119"/>
      <c r="F2719" s="119"/>
    </row>
    <row r="2720" spans="5:6" x14ac:dyDescent="0.25">
      <c r="E2720" s="119"/>
      <c r="F2720" s="119"/>
    </row>
    <row r="2721" spans="5:6" x14ac:dyDescent="0.25">
      <c r="E2721" s="119"/>
      <c r="F2721" s="119"/>
    </row>
    <row r="2722" spans="5:6" x14ac:dyDescent="0.25">
      <c r="E2722" s="119"/>
      <c r="F2722" s="119"/>
    </row>
    <row r="2723" spans="5:6" x14ac:dyDescent="0.25">
      <c r="E2723" s="119"/>
      <c r="F2723" s="119"/>
    </row>
    <row r="2724" spans="5:6" x14ac:dyDescent="0.25">
      <c r="E2724" s="119"/>
      <c r="F2724" s="119"/>
    </row>
    <row r="2725" spans="5:6" x14ac:dyDescent="0.25">
      <c r="E2725" s="119"/>
      <c r="F2725" s="119"/>
    </row>
    <row r="2726" spans="5:6" x14ac:dyDescent="0.25">
      <c r="E2726" s="119"/>
      <c r="F2726" s="119"/>
    </row>
    <row r="2727" spans="5:6" x14ac:dyDescent="0.25">
      <c r="E2727" s="119"/>
      <c r="F2727" s="119"/>
    </row>
    <row r="2728" spans="5:6" x14ac:dyDescent="0.25">
      <c r="E2728" s="119"/>
      <c r="F2728" s="119"/>
    </row>
    <row r="2729" spans="5:6" x14ac:dyDescent="0.25">
      <c r="E2729" s="119"/>
      <c r="F2729" s="119"/>
    </row>
    <row r="2730" spans="5:6" x14ac:dyDescent="0.25">
      <c r="E2730" s="119"/>
      <c r="F2730" s="119"/>
    </row>
    <row r="2731" spans="5:6" x14ac:dyDescent="0.25">
      <c r="E2731" s="119"/>
      <c r="F2731" s="119"/>
    </row>
    <row r="2732" spans="5:6" x14ac:dyDescent="0.25">
      <c r="E2732" s="119"/>
      <c r="F2732" s="119"/>
    </row>
    <row r="2733" spans="5:6" x14ac:dyDescent="0.25">
      <c r="E2733" s="119"/>
      <c r="F2733" s="119"/>
    </row>
    <row r="2734" spans="5:6" x14ac:dyDescent="0.25">
      <c r="E2734" s="119"/>
      <c r="F2734" s="119"/>
    </row>
    <row r="2735" spans="5:6" x14ac:dyDescent="0.25">
      <c r="E2735" s="119"/>
      <c r="F2735" s="119"/>
    </row>
    <row r="2736" spans="5:6" x14ac:dyDescent="0.25">
      <c r="E2736" s="119"/>
      <c r="F2736" s="119"/>
    </row>
    <row r="2737" spans="5:6" x14ac:dyDescent="0.25">
      <c r="E2737" s="119"/>
      <c r="F2737" s="119"/>
    </row>
    <row r="2738" spans="5:6" x14ac:dyDescent="0.25">
      <c r="E2738" s="119"/>
      <c r="F2738" s="119"/>
    </row>
    <row r="2739" spans="5:6" x14ac:dyDescent="0.25">
      <c r="E2739" s="119"/>
      <c r="F2739" s="119"/>
    </row>
    <row r="2740" spans="5:6" x14ac:dyDescent="0.25">
      <c r="E2740" s="119"/>
      <c r="F2740" s="119"/>
    </row>
    <row r="2741" spans="5:6" x14ac:dyDescent="0.25">
      <c r="E2741" s="119"/>
      <c r="F2741" s="119"/>
    </row>
    <row r="2742" spans="5:6" x14ac:dyDescent="0.25">
      <c r="E2742" s="119"/>
      <c r="F2742" s="119"/>
    </row>
    <row r="2743" spans="5:6" x14ac:dyDescent="0.25">
      <c r="E2743" s="119"/>
      <c r="F2743" s="119"/>
    </row>
    <row r="2744" spans="5:6" x14ac:dyDescent="0.25">
      <c r="E2744" s="119"/>
      <c r="F2744" s="119"/>
    </row>
    <row r="2745" spans="5:6" x14ac:dyDescent="0.25">
      <c r="E2745" s="119"/>
      <c r="F2745" s="119"/>
    </row>
    <row r="2746" spans="5:6" x14ac:dyDescent="0.25">
      <c r="E2746" s="119"/>
      <c r="F2746" s="119"/>
    </row>
    <row r="2747" spans="5:6" x14ac:dyDescent="0.25">
      <c r="E2747" s="119"/>
      <c r="F2747" s="119"/>
    </row>
    <row r="2748" spans="5:6" x14ac:dyDescent="0.25">
      <c r="E2748" s="119"/>
      <c r="F2748" s="119"/>
    </row>
    <row r="2749" spans="5:6" x14ac:dyDescent="0.25">
      <c r="E2749" s="119"/>
      <c r="F2749" s="119"/>
    </row>
    <row r="2750" spans="5:6" x14ac:dyDescent="0.25">
      <c r="E2750" s="119"/>
      <c r="F2750" s="119"/>
    </row>
    <row r="2751" spans="5:6" x14ac:dyDescent="0.25">
      <c r="E2751" s="119"/>
      <c r="F2751" s="119"/>
    </row>
    <row r="2752" spans="5:6" x14ac:dyDescent="0.25">
      <c r="E2752" s="119"/>
      <c r="F2752" s="119"/>
    </row>
    <row r="2753" spans="5:6" x14ac:dyDescent="0.25">
      <c r="E2753" s="119"/>
      <c r="F2753" s="119"/>
    </row>
    <row r="2754" spans="5:6" x14ac:dyDescent="0.25">
      <c r="E2754" s="119"/>
      <c r="F2754" s="119"/>
    </row>
    <row r="2755" spans="5:6" x14ac:dyDescent="0.25">
      <c r="E2755" s="119"/>
      <c r="F2755" s="119"/>
    </row>
    <row r="2756" spans="5:6" x14ac:dyDescent="0.25">
      <c r="E2756" s="119"/>
      <c r="F2756" s="119"/>
    </row>
    <row r="2757" spans="5:6" x14ac:dyDescent="0.25">
      <c r="E2757" s="119"/>
      <c r="F2757" s="119"/>
    </row>
    <row r="2758" spans="5:6" x14ac:dyDescent="0.25">
      <c r="E2758" s="119"/>
      <c r="F2758" s="119"/>
    </row>
    <row r="2759" spans="5:6" x14ac:dyDescent="0.25">
      <c r="E2759" s="119"/>
      <c r="F2759" s="119"/>
    </row>
    <row r="2760" spans="5:6" x14ac:dyDescent="0.25">
      <c r="E2760" s="119"/>
      <c r="F2760" s="119"/>
    </row>
    <row r="2761" spans="5:6" x14ac:dyDescent="0.25">
      <c r="E2761" s="119"/>
      <c r="F2761" s="119"/>
    </row>
    <row r="2762" spans="5:6" x14ac:dyDescent="0.25">
      <c r="E2762" s="119"/>
      <c r="F2762" s="119"/>
    </row>
    <row r="2763" spans="5:6" x14ac:dyDescent="0.25">
      <c r="E2763" s="119"/>
      <c r="F2763" s="119"/>
    </row>
    <row r="2764" spans="5:6" x14ac:dyDescent="0.25">
      <c r="E2764" s="119"/>
      <c r="F2764" s="119"/>
    </row>
    <row r="2765" spans="5:6" x14ac:dyDescent="0.25">
      <c r="E2765" s="119"/>
      <c r="F2765" s="119"/>
    </row>
    <row r="2766" spans="5:6" x14ac:dyDescent="0.25">
      <c r="E2766" s="119"/>
      <c r="F2766" s="119"/>
    </row>
    <row r="2767" spans="5:6" x14ac:dyDescent="0.25">
      <c r="E2767" s="119"/>
      <c r="F2767" s="119"/>
    </row>
    <row r="2768" spans="5:6" x14ac:dyDescent="0.25">
      <c r="E2768" s="119"/>
      <c r="F2768" s="119"/>
    </row>
    <row r="2769" spans="5:6" x14ac:dyDescent="0.25">
      <c r="E2769" s="119"/>
      <c r="F2769" s="119"/>
    </row>
    <row r="2770" spans="5:6" x14ac:dyDescent="0.25">
      <c r="E2770" s="119"/>
      <c r="F2770" s="119"/>
    </row>
    <row r="2771" spans="5:6" x14ac:dyDescent="0.25">
      <c r="E2771" s="119"/>
      <c r="F2771" s="119"/>
    </row>
    <row r="2772" spans="5:6" x14ac:dyDescent="0.25">
      <c r="E2772" s="119"/>
      <c r="F2772" s="119"/>
    </row>
    <row r="2773" spans="5:6" x14ac:dyDescent="0.25">
      <c r="E2773" s="119"/>
      <c r="F2773" s="119"/>
    </row>
    <row r="2774" spans="5:6" x14ac:dyDescent="0.25">
      <c r="E2774" s="119"/>
      <c r="F2774" s="119"/>
    </row>
    <row r="2775" spans="5:6" x14ac:dyDescent="0.25">
      <c r="E2775" s="119"/>
      <c r="F2775" s="119"/>
    </row>
    <row r="2776" spans="5:6" x14ac:dyDescent="0.25">
      <c r="E2776" s="119"/>
      <c r="F2776" s="119"/>
    </row>
    <row r="2777" spans="5:6" x14ac:dyDescent="0.25">
      <c r="E2777" s="119"/>
      <c r="F2777" s="119"/>
    </row>
    <row r="2778" spans="5:6" x14ac:dyDescent="0.25">
      <c r="E2778" s="119"/>
      <c r="F2778" s="119"/>
    </row>
    <row r="2779" spans="5:6" x14ac:dyDescent="0.25">
      <c r="E2779" s="119"/>
      <c r="F2779" s="119"/>
    </row>
    <row r="2780" spans="5:6" x14ac:dyDescent="0.25">
      <c r="E2780" s="119"/>
      <c r="F2780" s="119"/>
    </row>
    <row r="2781" spans="5:6" x14ac:dyDescent="0.25">
      <c r="E2781" s="119"/>
      <c r="F2781" s="119"/>
    </row>
    <row r="2782" spans="5:6" x14ac:dyDescent="0.25">
      <c r="E2782" s="119"/>
      <c r="F2782" s="119"/>
    </row>
    <row r="2783" spans="5:6" x14ac:dyDescent="0.25">
      <c r="E2783" s="119"/>
      <c r="F2783" s="119"/>
    </row>
    <row r="2784" spans="5:6" x14ac:dyDescent="0.25">
      <c r="E2784" s="119"/>
      <c r="F2784" s="119"/>
    </row>
    <row r="2785" spans="5:6" x14ac:dyDescent="0.25">
      <c r="E2785" s="119"/>
      <c r="F2785" s="119"/>
    </row>
    <row r="2786" spans="5:6" x14ac:dyDescent="0.25">
      <c r="E2786" s="119"/>
      <c r="F2786" s="119"/>
    </row>
    <row r="2787" spans="5:6" x14ac:dyDescent="0.25">
      <c r="E2787" s="119"/>
      <c r="F2787" s="119"/>
    </row>
    <row r="2788" spans="5:6" x14ac:dyDescent="0.25">
      <c r="E2788" s="119"/>
      <c r="F2788" s="119"/>
    </row>
    <row r="2789" spans="5:6" x14ac:dyDescent="0.25">
      <c r="E2789" s="119"/>
      <c r="F2789" s="119"/>
    </row>
    <row r="2790" spans="5:6" x14ac:dyDescent="0.25">
      <c r="E2790" s="119"/>
      <c r="F2790" s="119"/>
    </row>
    <row r="2791" spans="5:6" x14ac:dyDescent="0.25">
      <c r="E2791" s="119"/>
      <c r="F2791" s="119"/>
    </row>
    <row r="2792" spans="5:6" x14ac:dyDescent="0.25">
      <c r="E2792" s="119"/>
      <c r="F2792" s="119"/>
    </row>
    <row r="2793" spans="5:6" x14ac:dyDescent="0.25">
      <c r="E2793" s="119"/>
      <c r="F2793" s="119"/>
    </row>
    <row r="2794" spans="5:6" x14ac:dyDescent="0.25">
      <c r="E2794" s="119"/>
      <c r="F2794" s="119"/>
    </row>
    <row r="2795" spans="5:6" x14ac:dyDescent="0.25">
      <c r="E2795" s="119"/>
      <c r="F2795" s="119"/>
    </row>
    <row r="2796" spans="5:6" x14ac:dyDescent="0.25">
      <c r="E2796" s="119"/>
      <c r="F2796" s="119"/>
    </row>
    <row r="2797" spans="5:6" x14ac:dyDescent="0.25">
      <c r="E2797" s="119"/>
      <c r="F2797" s="119"/>
    </row>
    <row r="2798" spans="5:6" x14ac:dyDescent="0.25">
      <c r="E2798" s="119"/>
      <c r="F2798" s="119"/>
    </row>
    <row r="2799" spans="5:6" x14ac:dyDescent="0.25">
      <c r="E2799" s="119"/>
      <c r="F2799" s="119"/>
    </row>
    <row r="2800" spans="5:6" x14ac:dyDescent="0.25">
      <c r="E2800" s="119"/>
      <c r="F2800" s="119"/>
    </row>
    <row r="2801" spans="5:6" x14ac:dyDescent="0.25">
      <c r="E2801" s="119"/>
      <c r="F2801" s="119"/>
    </row>
    <row r="2802" spans="5:6" x14ac:dyDescent="0.25">
      <c r="E2802" s="119"/>
      <c r="F2802" s="119"/>
    </row>
    <row r="2803" spans="5:6" x14ac:dyDescent="0.25">
      <c r="E2803" s="119"/>
      <c r="F2803" s="119"/>
    </row>
    <row r="2804" spans="5:6" x14ac:dyDescent="0.25">
      <c r="E2804" s="119"/>
      <c r="F2804" s="119"/>
    </row>
    <row r="2805" spans="5:6" x14ac:dyDescent="0.25">
      <c r="E2805" s="119"/>
      <c r="F2805" s="119"/>
    </row>
    <row r="2806" spans="5:6" x14ac:dyDescent="0.25">
      <c r="E2806" s="119"/>
      <c r="F2806" s="119"/>
    </row>
    <row r="2807" spans="5:6" x14ac:dyDescent="0.25">
      <c r="E2807" s="119"/>
      <c r="F2807" s="119"/>
    </row>
    <row r="2808" spans="5:6" x14ac:dyDescent="0.25">
      <c r="E2808" s="119"/>
      <c r="F2808" s="119"/>
    </row>
    <row r="2809" spans="5:6" x14ac:dyDescent="0.25">
      <c r="E2809" s="119"/>
      <c r="F2809" s="119"/>
    </row>
    <row r="2810" spans="5:6" x14ac:dyDescent="0.25">
      <c r="E2810" s="119"/>
      <c r="F2810" s="119"/>
    </row>
    <row r="2811" spans="5:6" x14ac:dyDescent="0.25">
      <c r="E2811" s="119"/>
      <c r="F2811" s="119"/>
    </row>
    <row r="2812" spans="5:6" x14ac:dyDescent="0.25">
      <c r="E2812" s="119"/>
      <c r="F2812" s="119"/>
    </row>
    <row r="2813" spans="5:6" x14ac:dyDescent="0.25">
      <c r="E2813" s="119"/>
      <c r="F2813" s="119"/>
    </row>
    <row r="2814" spans="5:6" x14ac:dyDescent="0.25">
      <c r="E2814" s="119"/>
      <c r="F2814" s="119"/>
    </row>
    <row r="2815" spans="5:6" x14ac:dyDescent="0.25">
      <c r="E2815" s="119"/>
      <c r="F2815" s="119"/>
    </row>
    <row r="2816" spans="5:6" x14ac:dyDescent="0.25">
      <c r="E2816" s="119"/>
      <c r="F2816" s="119"/>
    </row>
    <row r="2817" spans="5:6" x14ac:dyDescent="0.25">
      <c r="E2817" s="119"/>
      <c r="F2817" s="119"/>
    </row>
    <row r="2818" spans="5:6" x14ac:dyDescent="0.25">
      <c r="E2818" s="119"/>
      <c r="F2818" s="119"/>
    </row>
    <row r="2819" spans="5:6" x14ac:dyDescent="0.25">
      <c r="E2819" s="119"/>
      <c r="F2819" s="119"/>
    </row>
    <row r="2820" spans="5:6" x14ac:dyDescent="0.25">
      <c r="E2820" s="119"/>
      <c r="F2820" s="119"/>
    </row>
    <row r="2821" spans="5:6" x14ac:dyDescent="0.25">
      <c r="E2821" s="119"/>
      <c r="F2821" s="119"/>
    </row>
    <row r="2822" spans="5:6" x14ac:dyDescent="0.25">
      <c r="E2822" s="119"/>
      <c r="F2822" s="119"/>
    </row>
    <row r="2823" spans="5:6" x14ac:dyDescent="0.25">
      <c r="E2823" s="119"/>
      <c r="F2823" s="119"/>
    </row>
    <row r="2824" spans="5:6" x14ac:dyDescent="0.25">
      <c r="E2824" s="119"/>
      <c r="F2824" s="119"/>
    </row>
    <row r="2825" spans="5:6" x14ac:dyDescent="0.25">
      <c r="E2825" s="119"/>
      <c r="F2825" s="119"/>
    </row>
    <row r="2826" spans="5:6" x14ac:dyDescent="0.25">
      <c r="E2826" s="119"/>
      <c r="F2826" s="119"/>
    </row>
    <row r="2827" spans="5:6" x14ac:dyDescent="0.25">
      <c r="E2827" s="119"/>
      <c r="F2827" s="119"/>
    </row>
    <row r="2828" spans="5:6" x14ac:dyDescent="0.25">
      <c r="E2828" s="119"/>
      <c r="F2828" s="119"/>
    </row>
    <row r="2829" spans="5:6" x14ac:dyDescent="0.25">
      <c r="E2829" s="119"/>
      <c r="F2829" s="119"/>
    </row>
    <row r="2830" spans="5:6" x14ac:dyDescent="0.25">
      <c r="E2830" s="119"/>
      <c r="F2830" s="119"/>
    </row>
    <row r="2831" spans="5:6" x14ac:dyDescent="0.25">
      <c r="E2831" s="119"/>
      <c r="F2831" s="119"/>
    </row>
    <row r="2832" spans="5:6" x14ac:dyDescent="0.25">
      <c r="E2832" s="119"/>
      <c r="F2832" s="119"/>
    </row>
    <row r="2833" spans="5:6" x14ac:dyDescent="0.25">
      <c r="E2833" s="119"/>
      <c r="F2833" s="119"/>
    </row>
    <row r="2834" spans="5:6" x14ac:dyDescent="0.25">
      <c r="E2834" s="119"/>
      <c r="F2834" s="119"/>
    </row>
    <row r="2835" spans="5:6" x14ac:dyDescent="0.25">
      <c r="E2835" s="119"/>
      <c r="F2835" s="119"/>
    </row>
    <row r="2836" spans="5:6" x14ac:dyDescent="0.25">
      <c r="E2836" s="119"/>
      <c r="F2836" s="119"/>
    </row>
    <row r="2837" spans="5:6" x14ac:dyDescent="0.25">
      <c r="E2837" s="119"/>
      <c r="F2837" s="119"/>
    </row>
    <row r="2838" spans="5:6" x14ac:dyDescent="0.25">
      <c r="E2838" s="119"/>
      <c r="F2838" s="119"/>
    </row>
    <row r="2839" spans="5:6" x14ac:dyDescent="0.25">
      <c r="E2839" s="119"/>
      <c r="F2839" s="119"/>
    </row>
    <row r="2840" spans="5:6" x14ac:dyDescent="0.25">
      <c r="E2840" s="119"/>
      <c r="F2840" s="119"/>
    </row>
    <row r="2841" spans="5:6" x14ac:dyDescent="0.25">
      <c r="E2841" s="119"/>
      <c r="F2841" s="119"/>
    </row>
    <row r="2842" spans="5:6" x14ac:dyDescent="0.25">
      <c r="E2842" s="119"/>
      <c r="F2842" s="119"/>
    </row>
    <row r="2843" spans="5:6" x14ac:dyDescent="0.25">
      <c r="E2843" s="119"/>
      <c r="F2843" s="119"/>
    </row>
    <row r="2844" spans="5:6" x14ac:dyDescent="0.25">
      <c r="E2844" s="119"/>
      <c r="F2844" s="119"/>
    </row>
    <row r="2845" spans="5:6" x14ac:dyDescent="0.25">
      <c r="E2845" s="119"/>
      <c r="F2845" s="119"/>
    </row>
    <row r="2846" spans="5:6" x14ac:dyDescent="0.25">
      <c r="E2846" s="119"/>
      <c r="F2846" s="119"/>
    </row>
    <row r="2847" spans="5:6" x14ac:dyDescent="0.25">
      <c r="E2847" s="119"/>
      <c r="F2847" s="119"/>
    </row>
    <row r="2848" spans="5:6" x14ac:dyDescent="0.25">
      <c r="E2848" s="119"/>
      <c r="F2848" s="119"/>
    </row>
    <row r="2849" spans="5:6" x14ac:dyDescent="0.25">
      <c r="E2849" s="119"/>
      <c r="F2849" s="119"/>
    </row>
    <row r="2850" spans="5:6" x14ac:dyDescent="0.25">
      <c r="E2850" s="119"/>
      <c r="F2850" s="119"/>
    </row>
    <row r="2851" spans="5:6" x14ac:dyDescent="0.25">
      <c r="E2851" s="119"/>
      <c r="F2851" s="119"/>
    </row>
    <row r="2852" spans="5:6" x14ac:dyDescent="0.25">
      <c r="E2852" s="119"/>
      <c r="F2852" s="119"/>
    </row>
    <row r="2853" spans="5:6" x14ac:dyDescent="0.25">
      <c r="E2853" s="119"/>
      <c r="F2853" s="119"/>
    </row>
    <row r="2854" spans="5:6" x14ac:dyDescent="0.25">
      <c r="E2854" s="119"/>
      <c r="F2854" s="119"/>
    </row>
    <row r="2855" spans="5:6" x14ac:dyDescent="0.25">
      <c r="E2855" s="119"/>
      <c r="F2855" s="119"/>
    </row>
    <row r="2856" spans="5:6" x14ac:dyDescent="0.25">
      <c r="E2856" s="119"/>
      <c r="F2856" s="119"/>
    </row>
    <row r="2857" spans="5:6" x14ac:dyDescent="0.25">
      <c r="E2857" s="119"/>
      <c r="F2857" s="119"/>
    </row>
    <row r="2858" spans="5:6" x14ac:dyDescent="0.25">
      <c r="E2858" s="119"/>
      <c r="F2858" s="119"/>
    </row>
    <row r="2859" spans="5:6" x14ac:dyDescent="0.25">
      <c r="E2859" s="119"/>
      <c r="F2859" s="119"/>
    </row>
    <row r="2860" spans="5:6" x14ac:dyDescent="0.25">
      <c r="E2860" s="119"/>
      <c r="F2860" s="119"/>
    </row>
    <row r="2861" spans="5:6" x14ac:dyDescent="0.25">
      <c r="E2861" s="119"/>
      <c r="F2861" s="119"/>
    </row>
    <row r="2862" spans="5:6" x14ac:dyDescent="0.25">
      <c r="E2862" s="119"/>
      <c r="F2862" s="119"/>
    </row>
    <row r="2863" spans="5:6" x14ac:dyDescent="0.25">
      <c r="E2863" s="119"/>
      <c r="F2863" s="119"/>
    </row>
    <row r="2864" spans="5:6" x14ac:dyDescent="0.25">
      <c r="E2864" s="119"/>
      <c r="F2864" s="119"/>
    </row>
    <row r="2865" spans="5:6" x14ac:dyDescent="0.25">
      <c r="E2865" s="119"/>
      <c r="F2865" s="119"/>
    </row>
    <row r="2866" spans="5:6" x14ac:dyDescent="0.25">
      <c r="E2866" s="119"/>
      <c r="F2866" s="119"/>
    </row>
    <row r="2867" spans="5:6" x14ac:dyDescent="0.25">
      <c r="E2867" s="119"/>
      <c r="F2867" s="119"/>
    </row>
    <row r="2868" spans="5:6" x14ac:dyDescent="0.25">
      <c r="E2868" s="119"/>
      <c r="F2868" s="119"/>
    </row>
    <row r="2869" spans="5:6" x14ac:dyDescent="0.25">
      <c r="E2869" s="119"/>
      <c r="F2869" s="119"/>
    </row>
    <row r="2870" spans="5:6" x14ac:dyDescent="0.25">
      <c r="E2870" s="119"/>
      <c r="F2870" s="119"/>
    </row>
    <row r="2871" spans="5:6" x14ac:dyDescent="0.25">
      <c r="E2871" s="119"/>
      <c r="F2871" s="119"/>
    </row>
    <row r="2872" spans="5:6" x14ac:dyDescent="0.25">
      <c r="E2872" s="119"/>
      <c r="F2872" s="119"/>
    </row>
    <row r="2873" spans="5:6" x14ac:dyDescent="0.25">
      <c r="E2873" s="119"/>
      <c r="F2873" s="119"/>
    </row>
    <row r="2874" spans="5:6" x14ac:dyDescent="0.25">
      <c r="E2874" s="119"/>
      <c r="F2874" s="119"/>
    </row>
    <row r="2875" spans="5:6" x14ac:dyDescent="0.25">
      <c r="E2875" s="119"/>
      <c r="F2875" s="119"/>
    </row>
    <row r="2876" spans="5:6" x14ac:dyDescent="0.25">
      <c r="E2876" s="119"/>
      <c r="F2876" s="119"/>
    </row>
    <row r="2877" spans="5:6" x14ac:dyDescent="0.25">
      <c r="E2877" s="119"/>
      <c r="F2877" s="119"/>
    </row>
    <row r="2878" spans="5:6" x14ac:dyDescent="0.25">
      <c r="E2878" s="119"/>
      <c r="F2878" s="119"/>
    </row>
    <row r="2879" spans="5:6" x14ac:dyDescent="0.25">
      <c r="E2879" s="119"/>
      <c r="F2879" s="119"/>
    </row>
    <row r="2880" spans="5:6" x14ac:dyDescent="0.25">
      <c r="E2880" s="119"/>
      <c r="F2880" s="119"/>
    </row>
    <row r="2881" spans="5:6" x14ac:dyDescent="0.25">
      <c r="E2881" s="119"/>
      <c r="F2881" s="119"/>
    </row>
    <row r="2882" spans="5:6" x14ac:dyDescent="0.25">
      <c r="E2882" s="119"/>
      <c r="F2882" s="119"/>
    </row>
    <row r="2883" spans="5:6" x14ac:dyDescent="0.25">
      <c r="E2883" s="119"/>
      <c r="F2883" s="119"/>
    </row>
    <row r="2884" spans="5:6" x14ac:dyDescent="0.25">
      <c r="E2884" s="119"/>
      <c r="F2884" s="119"/>
    </row>
    <row r="2885" spans="5:6" x14ac:dyDescent="0.25">
      <c r="E2885" s="119"/>
      <c r="F2885" s="119"/>
    </row>
    <row r="2886" spans="5:6" x14ac:dyDescent="0.25">
      <c r="E2886" s="119"/>
      <c r="F2886" s="119"/>
    </row>
    <row r="2887" spans="5:6" x14ac:dyDescent="0.25">
      <c r="E2887" s="119"/>
      <c r="F2887" s="119"/>
    </row>
    <row r="2888" spans="5:6" x14ac:dyDescent="0.25">
      <c r="E2888" s="119"/>
      <c r="F2888" s="119"/>
    </row>
    <row r="2889" spans="5:6" x14ac:dyDescent="0.25">
      <c r="E2889" s="119"/>
      <c r="F2889" s="119"/>
    </row>
    <row r="2890" spans="5:6" x14ac:dyDescent="0.25">
      <c r="E2890" s="119"/>
      <c r="F2890" s="119"/>
    </row>
    <row r="2891" spans="5:6" x14ac:dyDescent="0.25">
      <c r="E2891" s="119"/>
      <c r="F2891" s="119"/>
    </row>
    <row r="2892" spans="5:6" x14ac:dyDescent="0.25">
      <c r="E2892" s="119"/>
      <c r="F2892" s="119"/>
    </row>
    <row r="2893" spans="5:6" x14ac:dyDescent="0.25">
      <c r="E2893" s="119"/>
      <c r="F2893" s="119"/>
    </row>
    <row r="2894" spans="5:6" x14ac:dyDescent="0.25">
      <c r="E2894" s="119"/>
      <c r="F2894" s="119"/>
    </row>
    <row r="2895" spans="5:6" x14ac:dyDescent="0.25">
      <c r="E2895" s="119"/>
      <c r="F2895" s="119"/>
    </row>
    <row r="2896" spans="5:6" x14ac:dyDescent="0.25">
      <c r="E2896" s="119"/>
      <c r="F2896" s="119"/>
    </row>
    <row r="2897" spans="5:6" x14ac:dyDescent="0.25">
      <c r="E2897" s="119"/>
      <c r="F2897" s="119"/>
    </row>
    <row r="2898" spans="5:6" x14ac:dyDescent="0.25">
      <c r="E2898" s="119"/>
      <c r="F2898" s="119"/>
    </row>
    <row r="2899" spans="5:6" x14ac:dyDescent="0.25">
      <c r="E2899" s="119"/>
      <c r="F2899" s="119"/>
    </row>
    <row r="2900" spans="5:6" x14ac:dyDescent="0.25">
      <c r="E2900" s="119"/>
      <c r="F2900" s="119"/>
    </row>
    <row r="2901" spans="5:6" x14ac:dyDescent="0.25">
      <c r="E2901" s="119"/>
      <c r="F2901" s="119"/>
    </row>
    <row r="2902" spans="5:6" x14ac:dyDescent="0.25">
      <c r="E2902" s="119"/>
      <c r="F2902" s="119"/>
    </row>
    <row r="2903" spans="5:6" x14ac:dyDescent="0.25">
      <c r="E2903" s="119"/>
      <c r="F2903" s="119"/>
    </row>
    <row r="2904" spans="5:6" x14ac:dyDescent="0.25">
      <c r="E2904" s="119"/>
      <c r="F2904" s="119"/>
    </row>
    <row r="2905" spans="5:6" x14ac:dyDescent="0.25">
      <c r="E2905" s="119"/>
      <c r="F2905" s="119"/>
    </row>
    <row r="2906" spans="5:6" x14ac:dyDescent="0.25">
      <c r="E2906" s="119"/>
      <c r="F2906" s="119"/>
    </row>
    <row r="2907" spans="5:6" x14ac:dyDescent="0.25">
      <c r="E2907" s="119"/>
      <c r="F2907" s="119"/>
    </row>
    <row r="2908" spans="5:6" x14ac:dyDescent="0.25">
      <c r="E2908" s="119"/>
      <c r="F2908" s="119"/>
    </row>
    <row r="2909" spans="5:6" x14ac:dyDescent="0.25">
      <c r="E2909" s="119"/>
      <c r="F2909" s="119"/>
    </row>
    <row r="2910" spans="5:6" x14ac:dyDescent="0.25">
      <c r="E2910" s="119"/>
      <c r="F2910" s="119"/>
    </row>
    <row r="2911" spans="5:6" x14ac:dyDescent="0.25">
      <c r="E2911" s="119"/>
      <c r="F2911" s="119"/>
    </row>
    <row r="2912" spans="5:6" x14ac:dyDescent="0.25">
      <c r="E2912" s="119"/>
      <c r="F2912" s="119"/>
    </row>
    <row r="2913" spans="5:6" x14ac:dyDescent="0.25">
      <c r="E2913" s="119"/>
      <c r="F2913" s="119"/>
    </row>
    <row r="2914" spans="5:6" x14ac:dyDescent="0.25">
      <c r="E2914" s="119"/>
      <c r="F2914" s="119"/>
    </row>
    <row r="2915" spans="5:6" x14ac:dyDescent="0.25">
      <c r="E2915" s="119"/>
      <c r="F2915" s="119"/>
    </row>
    <row r="2916" spans="5:6" x14ac:dyDescent="0.25">
      <c r="E2916" s="119"/>
      <c r="F2916" s="119"/>
    </row>
    <row r="2917" spans="5:6" x14ac:dyDescent="0.25">
      <c r="E2917" s="119"/>
      <c r="F2917" s="119"/>
    </row>
    <row r="2918" spans="5:6" x14ac:dyDescent="0.25">
      <c r="E2918" s="119"/>
      <c r="F2918" s="119"/>
    </row>
    <row r="2919" spans="5:6" x14ac:dyDescent="0.25">
      <c r="E2919" s="119"/>
      <c r="F2919" s="119"/>
    </row>
    <row r="2920" spans="5:6" x14ac:dyDescent="0.25">
      <c r="E2920" s="119"/>
      <c r="F2920" s="119"/>
    </row>
    <row r="2921" spans="5:6" x14ac:dyDescent="0.25">
      <c r="E2921" s="119"/>
      <c r="F2921" s="119"/>
    </row>
    <row r="2922" spans="5:6" x14ac:dyDescent="0.25">
      <c r="E2922" s="119"/>
      <c r="F2922" s="119"/>
    </row>
    <row r="2923" spans="5:6" x14ac:dyDescent="0.25">
      <c r="E2923" s="119"/>
      <c r="F2923" s="119"/>
    </row>
    <row r="2924" spans="5:6" x14ac:dyDescent="0.25">
      <c r="E2924" s="119"/>
      <c r="F2924" s="119"/>
    </row>
    <row r="2925" spans="5:6" x14ac:dyDescent="0.25">
      <c r="E2925" s="119"/>
      <c r="F2925" s="119"/>
    </row>
    <row r="2926" spans="5:6" x14ac:dyDescent="0.25">
      <c r="E2926" s="119"/>
      <c r="F2926" s="119"/>
    </row>
    <row r="2927" spans="5:6" x14ac:dyDescent="0.25">
      <c r="E2927" s="119"/>
      <c r="F2927" s="119"/>
    </row>
    <row r="2928" spans="5:6" x14ac:dyDescent="0.25">
      <c r="E2928" s="119"/>
      <c r="F2928" s="119"/>
    </row>
    <row r="2929" spans="5:6" x14ac:dyDescent="0.25">
      <c r="E2929" s="119"/>
      <c r="F2929" s="119"/>
    </row>
    <row r="2930" spans="5:6" x14ac:dyDescent="0.25">
      <c r="E2930" s="119"/>
      <c r="F2930" s="119"/>
    </row>
    <row r="2931" spans="5:6" x14ac:dyDescent="0.25">
      <c r="E2931" s="119"/>
      <c r="F2931" s="119"/>
    </row>
    <row r="2932" spans="5:6" x14ac:dyDescent="0.25">
      <c r="E2932" s="119"/>
      <c r="F2932" s="119"/>
    </row>
    <row r="2933" spans="5:6" x14ac:dyDescent="0.25">
      <c r="E2933" s="119"/>
      <c r="F2933" s="119"/>
    </row>
    <row r="2934" spans="5:6" x14ac:dyDescent="0.25">
      <c r="E2934" s="119"/>
      <c r="F2934" s="119"/>
    </row>
    <row r="2935" spans="5:6" x14ac:dyDescent="0.25">
      <c r="E2935" s="119"/>
      <c r="F2935" s="119"/>
    </row>
    <row r="2936" spans="5:6" x14ac:dyDescent="0.25">
      <c r="E2936" s="119"/>
      <c r="F2936" s="119"/>
    </row>
    <row r="2937" spans="5:6" x14ac:dyDescent="0.25">
      <c r="E2937" s="119"/>
      <c r="F2937" s="119"/>
    </row>
    <row r="2938" spans="5:6" x14ac:dyDescent="0.25">
      <c r="E2938" s="119"/>
      <c r="F2938" s="119"/>
    </row>
    <row r="2939" spans="5:6" x14ac:dyDescent="0.25">
      <c r="E2939" s="119"/>
      <c r="F2939" s="119"/>
    </row>
    <row r="2940" spans="5:6" x14ac:dyDescent="0.25">
      <c r="E2940" s="119"/>
      <c r="F2940" s="119"/>
    </row>
    <row r="2941" spans="5:6" x14ac:dyDescent="0.25">
      <c r="E2941" s="119"/>
      <c r="F2941" s="119"/>
    </row>
    <row r="2942" spans="5:6" x14ac:dyDescent="0.25">
      <c r="E2942" s="119"/>
      <c r="F2942" s="119"/>
    </row>
    <row r="2943" spans="5:6" x14ac:dyDescent="0.25">
      <c r="E2943" s="119"/>
      <c r="F2943" s="119"/>
    </row>
    <row r="2944" spans="5:6" x14ac:dyDescent="0.25">
      <c r="E2944" s="119"/>
      <c r="F2944" s="119"/>
    </row>
    <row r="2945" spans="5:6" x14ac:dyDescent="0.25">
      <c r="E2945" s="119"/>
      <c r="F2945" s="119"/>
    </row>
    <row r="2946" spans="5:6" x14ac:dyDescent="0.25">
      <c r="E2946" s="119"/>
      <c r="F2946" s="119"/>
    </row>
    <row r="2947" spans="5:6" x14ac:dyDescent="0.25">
      <c r="E2947" s="119"/>
      <c r="F2947" s="119"/>
    </row>
    <row r="2948" spans="5:6" x14ac:dyDescent="0.25">
      <c r="E2948" s="119"/>
      <c r="F2948" s="119"/>
    </row>
    <row r="2949" spans="5:6" x14ac:dyDescent="0.25">
      <c r="E2949" s="119"/>
      <c r="F2949" s="119"/>
    </row>
    <row r="2950" spans="5:6" x14ac:dyDescent="0.25">
      <c r="E2950" s="119"/>
      <c r="F2950" s="119"/>
    </row>
    <row r="2951" spans="5:6" x14ac:dyDescent="0.25">
      <c r="E2951" s="119"/>
      <c r="F2951" s="119"/>
    </row>
    <row r="2952" spans="5:6" x14ac:dyDescent="0.25">
      <c r="E2952" s="119"/>
      <c r="F2952" s="119"/>
    </row>
    <row r="2953" spans="5:6" x14ac:dyDescent="0.25">
      <c r="E2953" s="119"/>
      <c r="F2953" s="119"/>
    </row>
    <row r="2954" spans="5:6" x14ac:dyDescent="0.25">
      <c r="E2954" s="119"/>
      <c r="F2954" s="119"/>
    </row>
    <row r="2955" spans="5:6" x14ac:dyDescent="0.25">
      <c r="E2955" s="119"/>
      <c r="F2955" s="119"/>
    </row>
    <row r="2956" spans="5:6" x14ac:dyDescent="0.25">
      <c r="E2956" s="119"/>
      <c r="F2956" s="119"/>
    </row>
    <row r="2957" spans="5:6" x14ac:dyDescent="0.25">
      <c r="E2957" s="119"/>
      <c r="F2957" s="119"/>
    </row>
    <row r="2958" spans="5:6" x14ac:dyDescent="0.25">
      <c r="E2958" s="119"/>
      <c r="F2958" s="119"/>
    </row>
    <row r="2959" spans="5:6" x14ac:dyDescent="0.25">
      <c r="E2959" s="119"/>
      <c r="F2959" s="119"/>
    </row>
    <row r="2960" spans="5:6" x14ac:dyDescent="0.25">
      <c r="E2960" s="119"/>
      <c r="F2960" s="119"/>
    </row>
    <row r="2961" spans="5:6" x14ac:dyDescent="0.25">
      <c r="E2961" s="119"/>
      <c r="F2961" s="119"/>
    </row>
    <row r="2962" spans="5:6" x14ac:dyDescent="0.25">
      <c r="E2962" s="119"/>
      <c r="F2962" s="119"/>
    </row>
    <row r="2963" spans="5:6" x14ac:dyDescent="0.25">
      <c r="E2963" s="119"/>
      <c r="F2963" s="119"/>
    </row>
    <row r="2964" spans="5:6" x14ac:dyDescent="0.25">
      <c r="E2964" s="119"/>
      <c r="F2964" s="119"/>
    </row>
    <row r="2965" spans="5:6" x14ac:dyDescent="0.25">
      <c r="E2965" s="119"/>
      <c r="F2965" s="119"/>
    </row>
    <row r="2966" spans="5:6" x14ac:dyDescent="0.25">
      <c r="E2966" s="119"/>
      <c r="F2966" s="119"/>
    </row>
    <row r="2967" spans="5:6" x14ac:dyDescent="0.25">
      <c r="E2967" s="119"/>
      <c r="F2967" s="119"/>
    </row>
    <row r="2968" spans="5:6" x14ac:dyDescent="0.25">
      <c r="E2968" s="119"/>
      <c r="F2968" s="119"/>
    </row>
    <row r="2969" spans="5:6" x14ac:dyDescent="0.25">
      <c r="E2969" s="119"/>
      <c r="F2969" s="119"/>
    </row>
    <row r="2970" spans="5:6" x14ac:dyDescent="0.25">
      <c r="E2970" s="119"/>
      <c r="F2970" s="119"/>
    </row>
    <row r="2971" spans="5:6" x14ac:dyDescent="0.25">
      <c r="E2971" s="119"/>
      <c r="F2971" s="119"/>
    </row>
    <row r="2972" spans="5:6" x14ac:dyDescent="0.25">
      <c r="E2972" s="119"/>
      <c r="F2972" s="119"/>
    </row>
    <row r="2973" spans="5:6" x14ac:dyDescent="0.25">
      <c r="E2973" s="119"/>
      <c r="F2973" s="119"/>
    </row>
    <row r="2974" spans="5:6" x14ac:dyDescent="0.25">
      <c r="E2974" s="119"/>
      <c r="F2974" s="119"/>
    </row>
    <row r="2975" spans="5:6" x14ac:dyDescent="0.25">
      <c r="E2975" s="119"/>
      <c r="F2975" s="119"/>
    </row>
    <row r="2976" spans="5:6" x14ac:dyDescent="0.25">
      <c r="E2976" s="119"/>
      <c r="F2976" s="119"/>
    </row>
    <row r="2977" spans="5:6" x14ac:dyDescent="0.25">
      <c r="E2977" s="119"/>
      <c r="F2977" s="119"/>
    </row>
    <row r="2978" spans="5:6" x14ac:dyDescent="0.25">
      <c r="E2978" s="119"/>
      <c r="F2978" s="119"/>
    </row>
    <row r="2979" spans="5:6" x14ac:dyDescent="0.25">
      <c r="E2979" s="119"/>
      <c r="F2979" s="119"/>
    </row>
    <row r="2980" spans="5:6" x14ac:dyDescent="0.25">
      <c r="E2980" s="119"/>
      <c r="F2980" s="119"/>
    </row>
    <row r="2981" spans="5:6" x14ac:dyDescent="0.25">
      <c r="E2981" s="119"/>
      <c r="F2981" s="119"/>
    </row>
    <row r="2982" spans="5:6" x14ac:dyDescent="0.25">
      <c r="E2982" s="119"/>
      <c r="F2982" s="119"/>
    </row>
    <row r="2983" spans="5:6" x14ac:dyDescent="0.25">
      <c r="E2983" s="119"/>
      <c r="F2983" s="119"/>
    </row>
    <row r="2984" spans="5:6" x14ac:dyDescent="0.25">
      <c r="E2984" s="119"/>
      <c r="F2984" s="119"/>
    </row>
    <row r="2985" spans="5:6" x14ac:dyDescent="0.25">
      <c r="E2985" s="119"/>
      <c r="F2985" s="119"/>
    </row>
    <row r="2986" spans="5:6" x14ac:dyDescent="0.25">
      <c r="E2986" s="119"/>
      <c r="F2986" s="119"/>
    </row>
    <row r="2987" spans="5:6" x14ac:dyDescent="0.25">
      <c r="E2987" s="119"/>
      <c r="F2987" s="119"/>
    </row>
    <row r="2988" spans="5:6" x14ac:dyDescent="0.25">
      <c r="E2988" s="119"/>
      <c r="F2988" s="119"/>
    </row>
    <row r="2989" spans="5:6" x14ac:dyDescent="0.25">
      <c r="E2989" s="119"/>
      <c r="F2989" s="119"/>
    </row>
    <row r="2990" spans="5:6" x14ac:dyDescent="0.25">
      <c r="E2990" s="119"/>
      <c r="F2990" s="119"/>
    </row>
    <row r="2991" spans="5:6" x14ac:dyDescent="0.25">
      <c r="E2991" s="119"/>
      <c r="F2991" s="119"/>
    </row>
    <row r="2992" spans="5:6" x14ac:dyDescent="0.25">
      <c r="E2992" s="119"/>
      <c r="F2992" s="119"/>
    </row>
    <row r="2993" spans="5:6" x14ac:dyDescent="0.25">
      <c r="E2993" s="119"/>
      <c r="F2993" s="119"/>
    </row>
    <row r="2994" spans="5:6" x14ac:dyDescent="0.25">
      <c r="E2994" s="119"/>
      <c r="F2994" s="119"/>
    </row>
    <row r="2995" spans="5:6" x14ac:dyDescent="0.25">
      <c r="E2995" s="119"/>
      <c r="F2995" s="119"/>
    </row>
    <row r="2996" spans="5:6" x14ac:dyDescent="0.25">
      <c r="E2996" s="119"/>
      <c r="F2996" s="119"/>
    </row>
    <row r="2997" spans="5:6" x14ac:dyDescent="0.25">
      <c r="E2997" s="119"/>
      <c r="F2997" s="119"/>
    </row>
    <row r="2998" spans="5:6" x14ac:dyDescent="0.25">
      <c r="E2998" s="119"/>
      <c r="F2998" s="119"/>
    </row>
    <row r="2999" spans="5:6" x14ac:dyDescent="0.25">
      <c r="E2999" s="119"/>
      <c r="F2999" s="119"/>
    </row>
    <row r="3000" spans="5:6" x14ac:dyDescent="0.25">
      <c r="E3000" s="119"/>
      <c r="F3000" s="119"/>
    </row>
  </sheetData>
  <sheetProtection password="D76E" sheet="1" objects="1" scenarios="1" autoFilter="0"/>
  <autoFilter ref="A2:J201"/>
  <dataConsolidate/>
  <mergeCells count="1">
    <mergeCell ref="H1:I1"/>
  </mergeCells>
  <phoneticPr fontId="23" type="noConversion"/>
  <conditionalFormatting sqref="H3:H201">
    <cfRule type="expression" dxfId="29" priority="4" stopIfTrue="1">
      <formula>C3="Staff Costs"</formula>
    </cfRule>
    <cfRule type="expression" dxfId="28" priority="5" stopIfTrue="1">
      <formula>C3="Travel and Accommodation"</formula>
    </cfRule>
  </conditionalFormatting>
  <conditionalFormatting sqref="J3:J201">
    <cfRule type="expression" dxfId="27" priority="3" stopIfTrue="1">
      <formula>AND(C3="",NOT(I3=""))</formula>
    </cfRule>
  </conditionalFormatting>
  <conditionalFormatting sqref="J3:J201">
    <cfRule type="expression" dxfId="26" priority="2" stopIfTrue="1">
      <formula>AND(B3="",NOT(I3=""))</formula>
    </cfRule>
  </conditionalFormatting>
  <conditionalFormatting sqref="E1:G1">
    <cfRule type="cellIs" dxfId="25" priority="1" stopIfTrue="1" operator="equal">
      <formula>0</formula>
    </cfRule>
  </conditionalFormatting>
  <dataValidations count="6">
    <dataValidation type="list" allowBlank="1" showInputMessage="1" showErrorMessage="1" sqref="D4:D201">
      <formula1>IF(C4="Staff Costs", Staff_Costs, IF(C4="Office and Administration",Office_Administration,IF(C4="Travel and Accommodation",Travel_Accommodation,IF(C4="External Expertise and Services",Expertise_Services,IF(C4="Equipment",Equipment, Infrastructure)))))</formula1>
    </dataValidation>
    <dataValidation type="list" allowBlank="1" showInputMessage="1" showErrorMessage="1" errorTitle="Change Budget line orType" sqref="D3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B3:B201">
      <formula1>IF(A3="WP1", P3WP1, IF(A3="WP2",P3WP2,IF(A3="WP3",P3WP3,IF(A3="WP4",P3WP4,IF(A3="WP5",P3WP5,IF(A3="WP6",P3WP6,0))))))</formula1>
    </dataValidation>
    <dataValidation type="textLength" operator="lessThan" allowBlank="1" showInputMessage="1" showErrorMessage="1" errorTitle="Character Limit Exceeded!" error="Please reduce the description to 1000 Characters" sqref="E3:F201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>
    <tabColor theme="9" tint="0.79998168889431442"/>
    <pageSetUpPr fitToPage="1"/>
  </sheetPr>
  <dimension ref="A1:L999"/>
  <sheetViews>
    <sheetView view="pageBreakPreview" zoomScale="70" zoomScaleNormal="55" zoomScaleSheetLayoutView="70" workbookViewId="0">
      <selection activeCell="F2" sqref="F2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0" style="1" hidden="1" customWidth="1"/>
    <col min="12" max="12" width="0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page'!C26</f>
        <v>0</v>
      </c>
      <c r="F1" s="95"/>
      <c r="G1" s="95">
        <f>'Cover page'!G26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122" t="s">
        <v>375</v>
      </c>
      <c r="F2" s="122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2"/>
      <c r="E3" s="103"/>
      <c r="F3" s="103"/>
      <c r="G3" s="104"/>
      <c r="H3" s="50"/>
      <c r="I3" s="105"/>
      <c r="J3" s="106">
        <f t="shared" ref="J3:J66" si="0">IF(B3="",0,IF(C3="",0,IF(C3="Staff Costs", G3*H3*I3,IF(C3="Travel and Accommodation",G3*H3*I3,G3*I3))))</f>
        <v>0</v>
      </c>
      <c r="K3" s="1" t="str">
        <f>CONCATENATE(B3,"-",C3)</f>
        <v>-</v>
      </c>
      <c r="L3" s="1" t="str">
        <f>CONCATENATE(A3,"-",D3)</f>
        <v>-</v>
      </c>
    </row>
    <row r="4" spans="1:12" ht="260.10000000000002" customHeight="1" x14ac:dyDescent="0.25">
      <c r="A4" s="107"/>
      <c r="B4" s="100"/>
      <c r="C4" s="108"/>
      <c r="D4" s="109"/>
      <c r="E4" s="103"/>
      <c r="F4" s="103"/>
      <c r="G4" s="110"/>
      <c r="H4" s="50">
        <v>5</v>
      </c>
      <c r="I4" s="111"/>
      <c r="J4" s="106">
        <f t="shared" si="0"/>
        <v>0</v>
      </c>
      <c r="K4" s="1" t="str">
        <f>CONCATENATE(B4,"-",C4)</f>
        <v>-</v>
      </c>
      <c r="L4" s="1" t="str">
        <f t="shared" ref="L4:L67" si="1">CONCATENATE(A4,"-",D4)</f>
        <v>-</v>
      </c>
    </row>
    <row r="5" spans="1:12" ht="260.10000000000002" customHeight="1" x14ac:dyDescent="0.25">
      <c r="A5" s="107"/>
      <c r="B5" s="100"/>
      <c r="C5" s="108"/>
      <c r="D5" s="109"/>
      <c r="E5" s="103"/>
      <c r="F5" s="103"/>
      <c r="G5" s="110"/>
      <c r="H5" s="50"/>
      <c r="I5" s="111"/>
      <c r="J5" s="106">
        <f t="shared" si="0"/>
        <v>0</v>
      </c>
      <c r="K5" s="1" t="str">
        <f t="shared" ref="K5:K68" si="2">CONCATENATE(B5,"-",C5)</f>
        <v>-</v>
      </c>
      <c r="L5" s="1" t="str">
        <f t="shared" si="1"/>
        <v>-</v>
      </c>
    </row>
    <row r="6" spans="1:12" ht="260.10000000000002" customHeight="1" x14ac:dyDescent="0.25">
      <c r="A6" s="107"/>
      <c r="B6" s="100"/>
      <c r="C6" s="108"/>
      <c r="D6" s="109"/>
      <c r="E6" s="103"/>
      <c r="F6" s="103"/>
      <c r="G6" s="110"/>
      <c r="H6" s="50"/>
      <c r="I6" s="111"/>
      <c r="J6" s="106">
        <f t="shared" si="0"/>
        <v>0</v>
      </c>
      <c r="K6" s="1" t="str">
        <f t="shared" si="2"/>
        <v>-</v>
      </c>
      <c r="L6" s="1" t="str">
        <f t="shared" si="1"/>
        <v>-</v>
      </c>
    </row>
    <row r="7" spans="1:12" ht="260.10000000000002" customHeight="1" x14ac:dyDescent="0.25">
      <c r="A7" s="107"/>
      <c r="B7" s="100"/>
      <c r="C7" s="108"/>
      <c r="D7" s="109"/>
      <c r="E7" s="103"/>
      <c r="F7" s="103"/>
      <c r="G7" s="110"/>
      <c r="H7" s="50"/>
      <c r="I7" s="111"/>
      <c r="J7" s="106">
        <f t="shared" si="0"/>
        <v>0</v>
      </c>
      <c r="K7" s="1" t="str">
        <f t="shared" si="2"/>
        <v>-</v>
      </c>
      <c r="L7" s="1" t="str">
        <f t="shared" si="1"/>
        <v>-</v>
      </c>
    </row>
    <row r="8" spans="1:12" ht="260.10000000000002" customHeight="1" x14ac:dyDescent="0.25">
      <c r="A8" s="107"/>
      <c r="B8" s="100"/>
      <c r="C8" s="108"/>
      <c r="D8" s="109"/>
      <c r="E8" s="103"/>
      <c r="F8" s="103"/>
      <c r="G8" s="110"/>
      <c r="H8" s="50"/>
      <c r="I8" s="111"/>
      <c r="J8" s="106">
        <f t="shared" si="0"/>
        <v>0</v>
      </c>
      <c r="K8" s="1" t="str">
        <f t="shared" si="2"/>
        <v>-</v>
      </c>
      <c r="L8" s="1" t="str">
        <f t="shared" si="1"/>
        <v>-</v>
      </c>
    </row>
    <row r="9" spans="1:12" ht="260.10000000000002" customHeight="1" x14ac:dyDescent="0.25">
      <c r="A9" s="107"/>
      <c r="B9" s="100"/>
      <c r="C9" s="108"/>
      <c r="D9" s="109"/>
      <c r="E9" s="103"/>
      <c r="F9" s="103"/>
      <c r="G9" s="110"/>
      <c r="H9" s="50"/>
      <c r="I9" s="111"/>
      <c r="J9" s="106">
        <f t="shared" si="0"/>
        <v>0</v>
      </c>
      <c r="K9" s="1" t="str">
        <f t="shared" si="2"/>
        <v>-</v>
      </c>
      <c r="L9" s="1" t="str">
        <f t="shared" si="1"/>
        <v>-</v>
      </c>
    </row>
    <row r="10" spans="1:12" ht="260.10000000000002" customHeight="1" x14ac:dyDescent="0.25">
      <c r="A10" s="107"/>
      <c r="B10" s="100"/>
      <c r="C10" s="108"/>
      <c r="D10" s="109"/>
      <c r="E10" s="103"/>
      <c r="F10" s="103"/>
      <c r="G10" s="110"/>
      <c r="H10" s="50"/>
      <c r="I10" s="111"/>
      <c r="J10" s="106">
        <f t="shared" si="0"/>
        <v>0</v>
      </c>
      <c r="K10" s="1" t="str">
        <f t="shared" si="2"/>
        <v>-</v>
      </c>
      <c r="L10" s="1" t="str">
        <f t="shared" si="1"/>
        <v>-</v>
      </c>
    </row>
    <row r="11" spans="1:12" ht="260.10000000000002" customHeight="1" x14ac:dyDescent="0.25">
      <c r="A11" s="107"/>
      <c r="B11" s="100"/>
      <c r="C11" s="108"/>
      <c r="D11" s="109"/>
      <c r="E11" s="103"/>
      <c r="F11" s="103"/>
      <c r="G11" s="110"/>
      <c r="H11" s="50"/>
      <c r="I11" s="111"/>
      <c r="J11" s="106">
        <f t="shared" si="0"/>
        <v>0</v>
      </c>
      <c r="K11" s="1" t="str">
        <f t="shared" si="2"/>
        <v>-</v>
      </c>
      <c r="L11" s="1" t="str">
        <f t="shared" si="1"/>
        <v>-</v>
      </c>
    </row>
    <row r="12" spans="1:12" ht="260.10000000000002" customHeight="1" x14ac:dyDescent="0.25">
      <c r="A12" s="107"/>
      <c r="B12" s="100"/>
      <c r="C12" s="108"/>
      <c r="D12" s="109"/>
      <c r="E12" s="103"/>
      <c r="F12" s="103"/>
      <c r="G12" s="110"/>
      <c r="H12" s="50"/>
      <c r="I12" s="111"/>
      <c r="J12" s="106">
        <f t="shared" si="0"/>
        <v>0</v>
      </c>
      <c r="K12" s="1" t="str">
        <f t="shared" si="2"/>
        <v>-</v>
      </c>
      <c r="L12" s="1" t="str">
        <f t="shared" si="1"/>
        <v>-</v>
      </c>
    </row>
    <row r="13" spans="1:12" ht="260.10000000000002" customHeight="1" x14ac:dyDescent="0.25">
      <c r="A13" s="107"/>
      <c r="B13" s="100"/>
      <c r="C13" s="108"/>
      <c r="D13" s="109"/>
      <c r="E13" s="103"/>
      <c r="F13" s="103"/>
      <c r="G13" s="110"/>
      <c r="H13" s="50"/>
      <c r="I13" s="111"/>
      <c r="J13" s="106">
        <f t="shared" si="0"/>
        <v>0</v>
      </c>
      <c r="K13" s="1" t="str">
        <f t="shared" si="2"/>
        <v>-</v>
      </c>
      <c r="L13" s="1" t="str">
        <f t="shared" si="1"/>
        <v>-</v>
      </c>
    </row>
    <row r="14" spans="1:12" ht="260.10000000000002" customHeight="1" x14ac:dyDescent="0.25">
      <c r="A14" s="107"/>
      <c r="B14" s="100"/>
      <c r="C14" s="108"/>
      <c r="D14" s="109"/>
      <c r="E14" s="103"/>
      <c r="F14" s="103"/>
      <c r="G14" s="110"/>
      <c r="H14" s="50"/>
      <c r="I14" s="111"/>
      <c r="J14" s="106">
        <f t="shared" si="0"/>
        <v>0</v>
      </c>
      <c r="K14" s="1" t="str">
        <f t="shared" si="2"/>
        <v>-</v>
      </c>
      <c r="L14" s="1" t="str">
        <f t="shared" si="1"/>
        <v>-</v>
      </c>
    </row>
    <row r="15" spans="1:12" ht="260.10000000000002" customHeight="1" x14ac:dyDescent="0.25">
      <c r="A15" s="107"/>
      <c r="B15" s="100"/>
      <c r="C15" s="108"/>
      <c r="D15" s="109"/>
      <c r="E15" s="103"/>
      <c r="F15" s="103"/>
      <c r="G15" s="110"/>
      <c r="H15" s="50"/>
      <c r="I15" s="111"/>
      <c r="J15" s="106">
        <f t="shared" si="0"/>
        <v>0</v>
      </c>
      <c r="K15" s="1" t="str">
        <f t="shared" si="2"/>
        <v>-</v>
      </c>
      <c r="L15" s="1" t="str">
        <f t="shared" si="1"/>
        <v>-</v>
      </c>
    </row>
    <row r="16" spans="1:12" ht="260.10000000000002" customHeight="1" x14ac:dyDescent="0.25">
      <c r="A16" s="107"/>
      <c r="B16" s="100"/>
      <c r="C16" s="108"/>
      <c r="D16" s="109"/>
      <c r="E16" s="103"/>
      <c r="F16" s="103"/>
      <c r="G16" s="110"/>
      <c r="H16" s="50"/>
      <c r="I16" s="111"/>
      <c r="J16" s="106">
        <f t="shared" si="0"/>
        <v>0</v>
      </c>
      <c r="K16" s="1" t="str">
        <f t="shared" si="2"/>
        <v>-</v>
      </c>
      <c r="L16" s="1" t="str">
        <f t="shared" si="1"/>
        <v>-</v>
      </c>
    </row>
    <row r="17" spans="1:12" ht="260.10000000000002" customHeight="1" x14ac:dyDescent="0.25">
      <c r="A17" s="107"/>
      <c r="B17" s="100"/>
      <c r="C17" s="108"/>
      <c r="D17" s="109"/>
      <c r="E17" s="103"/>
      <c r="F17" s="103"/>
      <c r="G17" s="110"/>
      <c r="H17" s="50"/>
      <c r="I17" s="111"/>
      <c r="J17" s="106">
        <f t="shared" si="0"/>
        <v>0</v>
      </c>
      <c r="K17" s="1" t="str">
        <f t="shared" si="2"/>
        <v>-</v>
      </c>
      <c r="L17" s="1" t="str">
        <f t="shared" si="1"/>
        <v>-</v>
      </c>
    </row>
    <row r="18" spans="1:12" ht="260.10000000000002" customHeight="1" x14ac:dyDescent="0.25">
      <c r="A18" s="112"/>
      <c r="B18" s="100"/>
      <c r="C18" s="113"/>
      <c r="D18" s="114"/>
      <c r="E18" s="103"/>
      <c r="F18" s="103"/>
      <c r="G18" s="115"/>
      <c r="H18" s="50"/>
      <c r="I18" s="116"/>
      <c r="J18" s="106">
        <f t="shared" si="0"/>
        <v>0</v>
      </c>
      <c r="K18" s="1" t="str">
        <f t="shared" si="2"/>
        <v>-</v>
      </c>
      <c r="L18" s="1" t="str">
        <f t="shared" si="1"/>
        <v>-</v>
      </c>
    </row>
    <row r="19" spans="1:12" ht="260.10000000000002" customHeight="1" x14ac:dyDescent="0.25">
      <c r="A19" s="107"/>
      <c r="B19" s="100"/>
      <c r="C19" s="108"/>
      <c r="D19" s="109"/>
      <c r="E19" s="103"/>
      <c r="F19" s="103"/>
      <c r="G19" s="110"/>
      <c r="H19" s="50"/>
      <c r="I19" s="111"/>
      <c r="J19" s="106">
        <f t="shared" si="0"/>
        <v>0</v>
      </c>
      <c r="K19" s="1" t="str">
        <f t="shared" si="2"/>
        <v>-</v>
      </c>
      <c r="L19" s="1" t="str">
        <f t="shared" si="1"/>
        <v>-</v>
      </c>
    </row>
    <row r="20" spans="1:12" ht="260.10000000000002" customHeight="1" x14ac:dyDescent="0.25">
      <c r="A20" s="107"/>
      <c r="B20" s="100"/>
      <c r="C20" s="108"/>
      <c r="D20" s="109"/>
      <c r="E20" s="103"/>
      <c r="F20" s="103"/>
      <c r="G20" s="110"/>
      <c r="H20" s="50"/>
      <c r="I20" s="111"/>
      <c r="J20" s="106">
        <f t="shared" si="0"/>
        <v>0</v>
      </c>
      <c r="K20" s="1" t="str">
        <f t="shared" si="2"/>
        <v>-</v>
      </c>
      <c r="L20" s="1" t="str">
        <f t="shared" si="1"/>
        <v>-</v>
      </c>
    </row>
    <row r="21" spans="1:12" ht="260.10000000000002" customHeight="1" x14ac:dyDescent="0.25">
      <c r="A21" s="107"/>
      <c r="B21" s="100"/>
      <c r="C21" s="108"/>
      <c r="D21" s="109"/>
      <c r="E21" s="103"/>
      <c r="F21" s="103"/>
      <c r="G21" s="110"/>
      <c r="H21" s="50"/>
      <c r="I21" s="111"/>
      <c r="J21" s="106">
        <f t="shared" si="0"/>
        <v>0</v>
      </c>
      <c r="K21" s="1" t="str">
        <f t="shared" si="2"/>
        <v>-</v>
      </c>
      <c r="L21" s="1" t="str">
        <f t="shared" si="1"/>
        <v>-</v>
      </c>
    </row>
    <row r="22" spans="1:12" ht="260.10000000000002" customHeight="1" x14ac:dyDescent="0.25">
      <c r="A22" s="107"/>
      <c r="B22" s="100"/>
      <c r="C22" s="108"/>
      <c r="D22" s="109"/>
      <c r="E22" s="103"/>
      <c r="F22" s="103"/>
      <c r="G22" s="110"/>
      <c r="H22" s="50"/>
      <c r="I22" s="111"/>
      <c r="J22" s="106">
        <f t="shared" si="0"/>
        <v>0</v>
      </c>
      <c r="K22" s="1" t="str">
        <f t="shared" si="2"/>
        <v>-</v>
      </c>
      <c r="L22" s="1" t="str">
        <f t="shared" si="1"/>
        <v>-</v>
      </c>
    </row>
    <row r="23" spans="1:12" ht="260.10000000000002" customHeight="1" x14ac:dyDescent="0.25">
      <c r="A23" s="107"/>
      <c r="B23" s="100"/>
      <c r="C23" s="108"/>
      <c r="D23" s="109"/>
      <c r="E23" s="103"/>
      <c r="F23" s="103"/>
      <c r="G23" s="110"/>
      <c r="H23" s="50"/>
      <c r="I23" s="111"/>
      <c r="J23" s="106">
        <f t="shared" si="0"/>
        <v>0</v>
      </c>
      <c r="K23" s="1" t="str">
        <f t="shared" si="2"/>
        <v>-</v>
      </c>
      <c r="L23" s="1" t="str">
        <f t="shared" si="1"/>
        <v>-</v>
      </c>
    </row>
    <row r="24" spans="1:12" ht="260.10000000000002" customHeight="1" x14ac:dyDescent="0.25">
      <c r="A24" s="107"/>
      <c r="B24" s="100"/>
      <c r="C24" s="108"/>
      <c r="D24" s="109"/>
      <c r="E24" s="103"/>
      <c r="F24" s="103"/>
      <c r="G24" s="110"/>
      <c r="H24" s="50"/>
      <c r="I24" s="111"/>
      <c r="J24" s="106">
        <f t="shared" si="0"/>
        <v>0</v>
      </c>
      <c r="K24" s="1" t="str">
        <f t="shared" si="2"/>
        <v>-</v>
      </c>
      <c r="L24" s="1" t="str">
        <f t="shared" si="1"/>
        <v>-</v>
      </c>
    </row>
    <row r="25" spans="1:12" ht="260.10000000000002" customHeight="1" x14ac:dyDescent="0.25">
      <c r="A25" s="107"/>
      <c r="B25" s="100"/>
      <c r="C25" s="108"/>
      <c r="D25" s="109"/>
      <c r="E25" s="103"/>
      <c r="F25" s="103"/>
      <c r="G25" s="110"/>
      <c r="H25" s="50"/>
      <c r="I25" s="111"/>
      <c r="J25" s="106">
        <f t="shared" si="0"/>
        <v>0</v>
      </c>
      <c r="K25" s="1" t="str">
        <f t="shared" si="2"/>
        <v>-</v>
      </c>
      <c r="L25" s="1" t="str">
        <f t="shared" si="1"/>
        <v>-</v>
      </c>
    </row>
    <row r="26" spans="1:12" ht="260.10000000000002" customHeight="1" x14ac:dyDescent="0.25">
      <c r="A26" s="107"/>
      <c r="B26" s="100"/>
      <c r="C26" s="108"/>
      <c r="D26" s="109"/>
      <c r="E26" s="103"/>
      <c r="F26" s="103"/>
      <c r="G26" s="110"/>
      <c r="H26" s="50"/>
      <c r="I26" s="111"/>
      <c r="J26" s="106">
        <f t="shared" si="0"/>
        <v>0</v>
      </c>
      <c r="K26" s="1" t="str">
        <f t="shared" si="2"/>
        <v>-</v>
      </c>
      <c r="L26" s="1" t="str">
        <f t="shared" si="1"/>
        <v>-</v>
      </c>
    </row>
    <row r="27" spans="1:12" ht="260.10000000000002" customHeight="1" x14ac:dyDescent="0.25">
      <c r="A27" s="107"/>
      <c r="B27" s="100"/>
      <c r="C27" s="108"/>
      <c r="D27" s="109"/>
      <c r="E27" s="103"/>
      <c r="F27" s="103"/>
      <c r="G27" s="110"/>
      <c r="H27" s="50"/>
      <c r="I27" s="111"/>
      <c r="J27" s="106">
        <f t="shared" si="0"/>
        <v>0</v>
      </c>
      <c r="K27" s="1" t="str">
        <f t="shared" si="2"/>
        <v>-</v>
      </c>
      <c r="L27" s="1" t="str">
        <f t="shared" si="1"/>
        <v>-</v>
      </c>
    </row>
    <row r="28" spans="1:12" ht="260.10000000000002" customHeight="1" x14ac:dyDescent="0.25">
      <c r="A28" s="107"/>
      <c r="B28" s="100"/>
      <c r="C28" s="108"/>
      <c r="D28" s="109"/>
      <c r="E28" s="103"/>
      <c r="F28" s="103"/>
      <c r="G28" s="110"/>
      <c r="H28" s="50"/>
      <c r="I28" s="111"/>
      <c r="J28" s="106">
        <f t="shared" si="0"/>
        <v>0</v>
      </c>
      <c r="K28" s="1" t="str">
        <f t="shared" si="2"/>
        <v>-</v>
      </c>
      <c r="L28" s="1" t="str">
        <f t="shared" si="1"/>
        <v>-</v>
      </c>
    </row>
    <row r="29" spans="1:12" ht="260.10000000000002" customHeight="1" x14ac:dyDescent="0.25">
      <c r="A29" s="107"/>
      <c r="B29" s="100"/>
      <c r="C29" s="108"/>
      <c r="D29" s="109"/>
      <c r="E29" s="103"/>
      <c r="F29" s="103"/>
      <c r="G29" s="110"/>
      <c r="H29" s="50"/>
      <c r="I29" s="111"/>
      <c r="J29" s="106">
        <f t="shared" si="0"/>
        <v>0</v>
      </c>
      <c r="K29" s="1" t="str">
        <f t="shared" si="2"/>
        <v>-</v>
      </c>
      <c r="L29" s="1" t="str">
        <f t="shared" si="1"/>
        <v>-</v>
      </c>
    </row>
    <row r="30" spans="1:12" ht="260.10000000000002" customHeight="1" x14ac:dyDescent="0.25">
      <c r="A30" s="107"/>
      <c r="B30" s="100"/>
      <c r="C30" s="108"/>
      <c r="D30" s="109"/>
      <c r="E30" s="103"/>
      <c r="F30" s="103"/>
      <c r="G30" s="110"/>
      <c r="H30" s="50"/>
      <c r="I30" s="111"/>
      <c r="J30" s="106">
        <f t="shared" si="0"/>
        <v>0</v>
      </c>
      <c r="K30" s="1" t="str">
        <f t="shared" si="2"/>
        <v>-</v>
      </c>
      <c r="L30" s="1" t="str">
        <f t="shared" si="1"/>
        <v>-</v>
      </c>
    </row>
    <row r="31" spans="1:12" ht="260.10000000000002" customHeight="1" x14ac:dyDescent="0.25">
      <c r="A31" s="107"/>
      <c r="B31" s="100"/>
      <c r="C31" s="108"/>
      <c r="D31" s="109"/>
      <c r="E31" s="103"/>
      <c r="F31" s="103"/>
      <c r="G31" s="110"/>
      <c r="H31" s="50"/>
      <c r="I31" s="111"/>
      <c r="J31" s="106">
        <f t="shared" si="0"/>
        <v>0</v>
      </c>
      <c r="K31" s="1" t="str">
        <f t="shared" si="2"/>
        <v>-</v>
      </c>
      <c r="L31" s="1" t="str">
        <f t="shared" si="1"/>
        <v>-</v>
      </c>
    </row>
    <row r="32" spans="1:12" ht="260.10000000000002" customHeight="1" x14ac:dyDescent="0.25">
      <c r="A32" s="107"/>
      <c r="B32" s="100"/>
      <c r="C32" s="108"/>
      <c r="D32" s="109"/>
      <c r="E32" s="103"/>
      <c r="F32" s="103"/>
      <c r="G32" s="110"/>
      <c r="H32" s="50"/>
      <c r="I32" s="111"/>
      <c r="J32" s="106">
        <f t="shared" si="0"/>
        <v>0</v>
      </c>
      <c r="K32" s="1" t="str">
        <f t="shared" si="2"/>
        <v>-</v>
      </c>
      <c r="L32" s="1" t="str">
        <f t="shared" si="1"/>
        <v>-</v>
      </c>
    </row>
    <row r="33" spans="1:12" ht="260.10000000000002" customHeight="1" x14ac:dyDescent="0.25">
      <c r="A33" s="107"/>
      <c r="B33" s="100"/>
      <c r="C33" s="108"/>
      <c r="D33" s="109"/>
      <c r="E33" s="103"/>
      <c r="F33" s="103"/>
      <c r="G33" s="110"/>
      <c r="H33" s="50"/>
      <c r="I33" s="111"/>
      <c r="J33" s="106">
        <f t="shared" si="0"/>
        <v>0</v>
      </c>
      <c r="K33" s="1" t="str">
        <f t="shared" si="2"/>
        <v>-</v>
      </c>
      <c r="L33" s="1" t="str">
        <f t="shared" si="1"/>
        <v>-</v>
      </c>
    </row>
    <row r="34" spans="1:12" ht="260.10000000000002" customHeight="1" x14ac:dyDescent="0.25">
      <c r="A34" s="107"/>
      <c r="B34" s="100"/>
      <c r="C34" s="108"/>
      <c r="D34" s="109"/>
      <c r="E34" s="103"/>
      <c r="F34" s="103"/>
      <c r="G34" s="110"/>
      <c r="H34" s="50"/>
      <c r="I34" s="111"/>
      <c r="J34" s="106">
        <f t="shared" si="0"/>
        <v>0</v>
      </c>
      <c r="K34" s="1" t="str">
        <f t="shared" si="2"/>
        <v>-</v>
      </c>
      <c r="L34" s="1" t="str">
        <f t="shared" si="1"/>
        <v>-</v>
      </c>
    </row>
    <row r="35" spans="1:12" ht="260.10000000000002" customHeight="1" x14ac:dyDescent="0.25">
      <c r="A35" s="107"/>
      <c r="B35" s="100"/>
      <c r="C35" s="108"/>
      <c r="D35" s="109"/>
      <c r="E35" s="103"/>
      <c r="F35" s="103"/>
      <c r="G35" s="110"/>
      <c r="H35" s="50"/>
      <c r="I35" s="111"/>
      <c r="J35" s="106">
        <f t="shared" si="0"/>
        <v>0</v>
      </c>
      <c r="K35" s="1" t="str">
        <f t="shared" si="2"/>
        <v>-</v>
      </c>
      <c r="L35" s="1" t="str">
        <f t="shared" si="1"/>
        <v>-</v>
      </c>
    </row>
    <row r="36" spans="1:12" ht="260.10000000000002" customHeight="1" x14ac:dyDescent="0.25">
      <c r="A36" s="107"/>
      <c r="B36" s="100"/>
      <c r="C36" s="108"/>
      <c r="D36" s="109"/>
      <c r="E36" s="103"/>
      <c r="F36" s="103"/>
      <c r="G36" s="110"/>
      <c r="H36" s="50"/>
      <c r="I36" s="111"/>
      <c r="J36" s="106">
        <f t="shared" si="0"/>
        <v>0</v>
      </c>
      <c r="K36" s="1" t="str">
        <f t="shared" si="2"/>
        <v>-</v>
      </c>
      <c r="L36" s="1" t="str">
        <f t="shared" si="1"/>
        <v>-</v>
      </c>
    </row>
    <row r="37" spans="1:12" ht="260.10000000000002" customHeight="1" x14ac:dyDescent="0.25">
      <c r="A37" s="107"/>
      <c r="B37" s="100"/>
      <c r="C37" s="108"/>
      <c r="D37" s="109"/>
      <c r="E37" s="103"/>
      <c r="F37" s="103"/>
      <c r="G37" s="110"/>
      <c r="H37" s="50"/>
      <c r="I37" s="111"/>
      <c r="J37" s="106">
        <f t="shared" si="0"/>
        <v>0</v>
      </c>
      <c r="K37" s="1" t="str">
        <f t="shared" si="2"/>
        <v>-</v>
      </c>
      <c r="L37" s="1" t="str">
        <f t="shared" si="1"/>
        <v>-</v>
      </c>
    </row>
    <row r="38" spans="1:12" ht="260.10000000000002" customHeight="1" x14ac:dyDescent="0.25">
      <c r="A38" s="107"/>
      <c r="B38" s="100"/>
      <c r="C38" s="108"/>
      <c r="D38" s="109"/>
      <c r="E38" s="103"/>
      <c r="F38" s="103"/>
      <c r="G38" s="110"/>
      <c r="H38" s="50"/>
      <c r="I38" s="111"/>
      <c r="J38" s="106">
        <f t="shared" si="0"/>
        <v>0</v>
      </c>
      <c r="K38" s="1" t="str">
        <f t="shared" si="2"/>
        <v>-</v>
      </c>
      <c r="L38" s="1" t="str">
        <f t="shared" si="1"/>
        <v>-</v>
      </c>
    </row>
    <row r="39" spans="1:12" ht="260.10000000000002" customHeight="1" x14ac:dyDescent="0.25">
      <c r="A39" s="107"/>
      <c r="B39" s="100"/>
      <c r="C39" s="108"/>
      <c r="D39" s="109"/>
      <c r="E39" s="103"/>
      <c r="F39" s="103"/>
      <c r="G39" s="110"/>
      <c r="H39" s="50"/>
      <c r="I39" s="111"/>
      <c r="J39" s="106">
        <f t="shared" si="0"/>
        <v>0</v>
      </c>
      <c r="K39" s="1" t="str">
        <f t="shared" si="2"/>
        <v>-</v>
      </c>
      <c r="L39" s="1" t="str">
        <f t="shared" si="1"/>
        <v>-</v>
      </c>
    </row>
    <row r="40" spans="1:12" ht="260.10000000000002" customHeight="1" x14ac:dyDescent="0.25">
      <c r="A40" s="107"/>
      <c r="B40" s="100"/>
      <c r="C40" s="108"/>
      <c r="D40" s="109"/>
      <c r="E40" s="103"/>
      <c r="F40" s="103"/>
      <c r="G40" s="110"/>
      <c r="H40" s="50"/>
      <c r="I40" s="111"/>
      <c r="J40" s="106">
        <f t="shared" si="0"/>
        <v>0</v>
      </c>
      <c r="K40" s="1" t="str">
        <f t="shared" si="2"/>
        <v>-</v>
      </c>
      <c r="L40" s="1" t="str">
        <f t="shared" si="1"/>
        <v>-</v>
      </c>
    </row>
    <row r="41" spans="1:12" ht="260.10000000000002" customHeight="1" x14ac:dyDescent="0.25">
      <c r="A41" s="107"/>
      <c r="B41" s="100"/>
      <c r="C41" s="108"/>
      <c r="D41" s="109"/>
      <c r="E41" s="103"/>
      <c r="F41" s="103"/>
      <c r="G41" s="110"/>
      <c r="H41" s="50"/>
      <c r="I41" s="111"/>
      <c r="J41" s="106">
        <f t="shared" si="0"/>
        <v>0</v>
      </c>
      <c r="K41" s="1" t="str">
        <f t="shared" si="2"/>
        <v>-</v>
      </c>
      <c r="L41" s="1" t="str">
        <f t="shared" si="1"/>
        <v>-</v>
      </c>
    </row>
    <row r="42" spans="1:12" ht="260.10000000000002" customHeight="1" x14ac:dyDescent="0.25">
      <c r="A42" s="107"/>
      <c r="B42" s="100"/>
      <c r="C42" s="108"/>
      <c r="D42" s="109"/>
      <c r="E42" s="103"/>
      <c r="F42" s="103"/>
      <c r="G42" s="110"/>
      <c r="H42" s="50"/>
      <c r="I42" s="111"/>
      <c r="J42" s="106">
        <f t="shared" si="0"/>
        <v>0</v>
      </c>
      <c r="K42" s="1" t="str">
        <f t="shared" si="2"/>
        <v>-</v>
      </c>
      <c r="L42" s="1" t="str">
        <f t="shared" si="1"/>
        <v>-</v>
      </c>
    </row>
    <row r="43" spans="1:12" ht="260.10000000000002" customHeight="1" x14ac:dyDescent="0.25">
      <c r="A43" s="107"/>
      <c r="B43" s="100"/>
      <c r="C43" s="108"/>
      <c r="D43" s="109"/>
      <c r="E43" s="103"/>
      <c r="F43" s="103"/>
      <c r="G43" s="110"/>
      <c r="H43" s="50"/>
      <c r="I43" s="111"/>
      <c r="J43" s="106">
        <f t="shared" si="0"/>
        <v>0</v>
      </c>
      <c r="K43" s="1" t="str">
        <f t="shared" si="2"/>
        <v>-</v>
      </c>
      <c r="L43" s="1" t="str">
        <f t="shared" si="1"/>
        <v>-</v>
      </c>
    </row>
    <row r="44" spans="1:12" ht="260.10000000000002" customHeight="1" x14ac:dyDescent="0.25">
      <c r="A44" s="107"/>
      <c r="B44" s="100"/>
      <c r="C44" s="108"/>
      <c r="D44" s="109"/>
      <c r="E44" s="103"/>
      <c r="F44" s="103"/>
      <c r="G44" s="110"/>
      <c r="H44" s="50"/>
      <c r="I44" s="111"/>
      <c r="J44" s="106">
        <f t="shared" si="0"/>
        <v>0</v>
      </c>
      <c r="K44" s="1" t="str">
        <f t="shared" si="2"/>
        <v>-</v>
      </c>
      <c r="L44" s="1" t="str">
        <f t="shared" si="1"/>
        <v>-</v>
      </c>
    </row>
    <row r="45" spans="1:12" ht="260.10000000000002" customHeight="1" x14ac:dyDescent="0.25">
      <c r="A45" s="107"/>
      <c r="B45" s="100"/>
      <c r="C45" s="108"/>
      <c r="D45" s="109"/>
      <c r="E45" s="103"/>
      <c r="F45" s="103"/>
      <c r="G45" s="110"/>
      <c r="H45" s="50"/>
      <c r="I45" s="111"/>
      <c r="J45" s="106">
        <f t="shared" si="0"/>
        <v>0</v>
      </c>
      <c r="K45" s="1" t="str">
        <f t="shared" si="2"/>
        <v>-</v>
      </c>
      <c r="L45" s="1" t="str">
        <f t="shared" si="1"/>
        <v>-</v>
      </c>
    </row>
    <row r="46" spans="1:12" ht="260.10000000000002" customHeight="1" x14ac:dyDescent="0.25">
      <c r="A46" s="107"/>
      <c r="B46" s="100"/>
      <c r="C46" s="108"/>
      <c r="D46" s="109"/>
      <c r="E46" s="103"/>
      <c r="F46" s="103"/>
      <c r="G46" s="110"/>
      <c r="H46" s="50"/>
      <c r="I46" s="111"/>
      <c r="J46" s="106">
        <f t="shared" si="0"/>
        <v>0</v>
      </c>
      <c r="K46" s="1" t="str">
        <f t="shared" si="2"/>
        <v>-</v>
      </c>
      <c r="L46" s="1" t="str">
        <f t="shared" si="1"/>
        <v>-</v>
      </c>
    </row>
    <row r="47" spans="1:12" ht="260.10000000000002" customHeight="1" x14ac:dyDescent="0.25">
      <c r="A47" s="107"/>
      <c r="B47" s="100"/>
      <c r="C47" s="108"/>
      <c r="D47" s="109"/>
      <c r="E47" s="103"/>
      <c r="F47" s="103"/>
      <c r="G47" s="110"/>
      <c r="H47" s="50"/>
      <c r="I47" s="111"/>
      <c r="J47" s="106">
        <f t="shared" si="0"/>
        <v>0</v>
      </c>
      <c r="K47" s="1" t="str">
        <f t="shared" si="2"/>
        <v>-</v>
      </c>
      <c r="L47" s="1" t="str">
        <f t="shared" si="1"/>
        <v>-</v>
      </c>
    </row>
    <row r="48" spans="1:12" ht="260.10000000000002" customHeight="1" x14ac:dyDescent="0.25">
      <c r="A48" s="107"/>
      <c r="B48" s="100"/>
      <c r="C48" s="108"/>
      <c r="D48" s="109"/>
      <c r="E48" s="103"/>
      <c r="F48" s="103"/>
      <c r="G48" s="110"/>
      <c r="H48" s="50"/>
      <c r="I48" s="111"/>
      <c r="J48" s="106">
        <f t="shared" si="0"/>
        <v>0</v>
      </c>
      <c r="K48" s="1" t="str">
        <f t="shared" si="2"/>
        <v>-</v>
      </c>
      <c r="L48" s="1" t="str">
        <f t="shared" si="1"/>
        <v>-</v>
      </c>
    </row>
    <row r="49" spans="1:12" ht="260.10000000000002" customHeight="1" x14ac:dyDescent="0.25">
      <c r="A49" s="107"/>
      <c r="B49" s="100"/>
      <c r="C49" s="108"/>
      <c r="D49" s="109"/>
      <c r="E49" s="103"/>
      <c r="F49" s="103"/>
      <c r="G49" s="110"/>
      <c r="H49" s="50"/>
      <c r="I49" s="111"/>
      <c r="J49" s="106">
        <f t="shared" si="0"/>
        <v>0</v>
      </c>
      <c r="K49" s="1" t="str">
        <f t="shared" si="2"/>
        <v>-</v>
      </c>
      <c r="L49" s="1" t="str">
        <f t="shared" si="1"/>
        <v>-</v>
      </c>
    </row>
    <row r="50" spans="1:12" ht="260.10000000000002" customHeight="1" x14ac:dyDescent="0.25">
      <c r="A50" s="107"/>
      <c r="B50" s="100"/>
      <c r="C50" s="108"/>
      <c r="D50" s="109"/>
      <c r="E50" s="103"/>
      <c r="F50" s="103"/>
      <c r="G50" s="110"/>
      <c r="H50" s="50"/>
      <c r="I50" s="111"/>
      <c r="J50" s="106">
        <f t="shared" si="0"/>
        <v>0</v>
      </c>
      <c r="K50" s="1" t="str">
        <f t="shared" si="2"/>
        <v>-</v>
      </c>
      <c r="L50" s="1" t="str">
        <f t="shared" si="1"/>
        <v>-</v>
      </c>
    </row>
    <row r="51" spans="1:12" ht="260.10000000000002" customHeight="1" x14ac:dyDescent="0.25">
      <c r="A51" s="107"/>
      <c r="B51" s="100"/>
      <c r="C51" s="108"/>
      <c r="D51" s="109"/>
      <c r="E51" s="103"/>
      <c r="F51" s="103"/>
      <c r="G51" s="110"/>
      <c r="H51" s="50"/>
      <c r="I51" s="111"/>
      <c r="J51" s="106">
        <f t="shared" si="0"/>
        <v>0</v>
      </c>
      <c r="K51" s="1" t="str">
        <f t="shared" si="2"/>
        <v>-</v>
      </c>
      <c r="L51" s="1" t="str">
        <f t="shared" si="1"/>
        <v>-</v>
      </c>
    </row>
    <row r="52" spans="1:12" ht="260.10000000000002" customHeight="1" x14ac:dyDescent="0.25">
      <c r="A52" s="107"/>
      <c r="B52" s="100"/>
      <c r="C52" s="108"/>
      <c r="D52" s="109"/>
      <c r="E52" s="103"/>
      <c r="F52" s="103"/>
      <c r="G52" s="110"/>
      <c r="H52" s="50"/>
      <c r="I52" s="111"/>
      <c r="J52" s="106">
        <f t="shared" si="0"/>
        <v>0</v>
      </c>
      <c r="K52" s="1" t="str">
        <f t="shared" si="2"/>
        <v>-</v>
      </c>
      <c r="L52" s="1" t="str">
        <f t="shared" si="1"/>
        <v>-</v>
      </c>
    </row>
    <row r="53" spans="1:12" ht="260.10000000000002" customHeight="1" x14ac:dyDescent="0.25">
      <c r="A53" s="107"/>
      <c r="B53" s="100"/>
      <c r="C53" s="108"/>
      <c r="D53" s="109"/>
      <c r="E53" s="103"/>
      <c r="F53" s="103"/>
      <c r="G53" s="110"/>
      <c r="H53" s="50"/>
      <c r="I53" s="111"/>
      <c r="J53" s="106">
        <f t="shared" si="0"/>
        <v>0</v>
      </c>
      <c r="K53" s="1" t="str">
        <f t="shared" si="2"/>
        <v>-</v>
      </c>
      <c r="L53" s="1" t="str">
        <f t="shared" si="1"/>
        <v>-</v>
      </c>
    </row>
    <row r="54" spans="1:12" ht="260.10000000000002" customHeight="1" x14ac:dyDescent="0.25">
      <c r="A54" s="107"/>
      <c r="B54" s="100"/>
      <c r="C54" s="108"/>
      <c r="D54" s="109"/>
      <c r="E54" s="103"/>
      <c r="F54" s="103"/>
      <c r="G54" s="110"/>
      <c r="H54" s="50"/>
      <c r="I54" s="111"/>
      <c r="J54" s="106">
        <f t="shared" si="0"/>
        <v>0</v>
      </c>
      <c r="K54" s="1" t="str">
        <f t="shared" si="2"/>
        <v>-</v>
      </c>
      <c r="L54" s="1" t="str">
        <f t="shared" si="1"/>
        <v>-</v>
      </c>
    </row>
    <row r="55" spans="1:12" ht="260.10000000000002" customHeight="1" x14ac:dyDescent="0.25">
      <c r="A55" s="107"/>
      <c r="B55" s="100"/>
      <c r="C55" s="108"/>
      <c r="D55" s="109"/>
      <c r="E55" s="103"/>
      <c r="F55" s="103"/>
      <c r="G55" s="110"/>
      <c r="H55" s="50"/>
      <c r="I55" s="111"/>
      <c r="J55" s="106">
        <f t="shared" si="0"/>
        <v>0</v>
      </c>
      <c r="K55" s="1" t="str">
        <f t="shared" si="2"/>
        <v>-</v>
      </c>
      <c r="L55" s="1" t="str">
        <f t="shared" si="1"/>
        <v>-</v>
      </c>
    </row>
    <row r="56" spans="1:12" ht="260.10000000000002" customHeight="1" x14ac:dyDescent="0.25">
      <c r="A56" s="107"/>
      <c r="B56" s="100"/>
      <c r="C56" s="108"/>
      <c r="D56" s="109"/>
      <c r="E56" s="103"/>
      <c r="F56" s="103"/>
      <c r="G56" s="110"/>
      <c r="H56" s="50"/>
      <c r="I56" s="111"/>
      <c r="J56" s="106">
        <f t="shared" si="0"/>
        <v>0</v>
      </c>
      <c r="K56" s="1" t="str">
        <f t="shared" si="2"/>
        <v>-</v>
      </c>
      <c r="L56" s="1" t="str">
        <f t="shared" si="1"/>
        <v>-</v>
      </c>
    </row>
    <row r="57" spans="1:12" ht="260.10000000000002" customHeight="1" x14ac:dyDescent="0.25">
      <c r="A57" s="107"/>
      <c r="B57" s="100"/>
      <c r="C57" s="108"/>
      <c r="D57" s="109"/>
      <c r="E57" s="103"/>
      <c r="F57" s="103"/>
      <c r="G57" s="110"/>
      <c r="H57" s="50"/>
      <c r="I57" s="111"/>
      <c r="J57" s="106">
        <f t="shared" si="0"/>
        <v>0</v>
      </c>
      <c r="K57" s="1" t="str">
        <f t="shared" si="2"/>
        <v>-</v>
      </c>
      <c r="L57" s="1" t="str">
        <f t="shared" si="1"/>
        <v>-</v>
      </c>
    </row>
    <row r="58" spans="1:12" ht="260.10000000000002" customHeight="1" x14ac:dyDescent="0.25">
      <c r="A58" s="107"/>
      <c r="B58" s="100"/>
      <c r="C58" s="108"/>
      <c r="D58" s="109"/>
      <c r="E58" s="103"/>
      <c r="F58" s="103"/>
      <c r="G58" s="110"/>
      <c r="H58" s="50"/>
      <c r="I58" s="111"/>
      <c r="J58" s="106">
        <f t="shared" si="0"/>
        <v>0</v>
      </c>
      <c r="K58" s="1" t="str">
        <f t="shared" si="2"/>
        <v>-</v>
      </c>
      <c r="L58" s="1" t="str">
        <f t="shared" si="1"/>
        <v>-</v>
      </c>
    </row>
    <row r="59" spans="1:12" ht="260.10000000000002" customHeight="1" x14ac:dyDescent="0.25">
      <c r="A59" s="107"/>
      <c r="B59" s="100"/>
      <c r="C59" s="108"/>
      <c r="D59" s="109"/>
      <c r="E59" s="103"/>
      <c r="F59" s="103"/>
      <c r="G59" s="110"/>
      <c r="H59" s="50"/>
      <c r="I59" s="111"/>
      <c r="J59" s="106">
        <f t="shared" si="0"/>
        <v>0</v>
      </c>
      <c r="K59" s="1" t="str">
        <f t="shared" si="2"/>
        <v>-</v>
      </c>
      <c r="L59" s="1" t="str">
        <f t="shared" si="1"/>
        <v>-</v>
      </c>
    </row>
    <row r="60" spans="1:12" ht="260.10000000000002" customHeight="1" x14ac:dyDescent="0.25">
      <c r="A60" s="107"/>
      <c r="B60" s="100"/>
      <c r="C60" s="108"/>
      <c r="D60" s="109"/>
      <c r="E60" s="103"/>
      <c r="F60" s="103"/>
      <c r="G60" s="110"/>
      <c r="H60" s="50"/>
      <c r="I60" s="111"/>
      <c r="J60" s="106">
        <f t="shared" si="0"/>
        <v>0</v>
      </c>
      <c r="K60" s="1" t="str">
        <f t="shared" si="2"/>
        <v>-</v>
      </c>
      <c r="L60" s="1" t="str">
        <f t="shared" si="1"/>
        <v>-</v>
      </c>
    </row>
    <row r="61" spans="1:12" ht="260.10000000000002" customHeight="1" x14ac:dyDescent="0.25">
      <c r="A61" s="107"/>
      <c r="B61" s="100"/>
      <c r="C61" s="108"/>
      <c r="D61" s="109"/>
      <c r="E61" s="103"/>
      <c r="F61" s="103"/>
      <c r="G61" s="110"/>
      <c r="H61" s="50"/>
      <c r="I61" s="111"/>
      <c r="J61" s="106">
        <f t="shared" si="0"/>
        <v>0</v>
      </c>
      <c r="K61" s="1" t="str">
        <f t="shared" si="2"/>
        <v>-</v>
      </c>
      <c r="L61" s="1" t="str">
        <f t="shared" si="1"/>
        <v>-</v>
      </c>
    </row>
    <row r="62" spans="1:12" ht="260.10000000000002" customHeight="1" x14ac:dyDescent="0.25">
      <c r="A62" s="107"/>
      <c r="B62" s="100"/>
      <c r="C62" s="108"/>
      <c r="D62" s="109"/>
      <c r="E62" s="103"/>
      <c r="F62" s="103"/>
      <c r="G62" s="110"/>
      <c r="H62" s="50"/>
      <c r="I62" s="111"/>
      <c r="J62" s="106">
        <f t="shared" si="0"/>
        <v>0</v>
      </c>
      <c r="K62" s="1" t="str">
        <f t="shared" si="2"/>
        <v>-</v>
      </c>
      <c r="L62" s="1" t="str">
        <f t="shared" si="1"/>
        <v>-</v>
      </c>
    </row>
    <row r="63" spans="1:12" ht="260.10000000000002" customHeight="1" x14ac:dyDescent="0.25">
      <c r="A63" s="107"/>
      <c r="B63" s="100"/>
      <c r="C63" s="108"/>
      <c r="D63" s="109"/>
      <c r="E63" s="103"/>
      <c r="F63" s="103"/>
      <c r="G63" s="110"/>
      <c r="H63" s="50"/>
      <c r="I63" s="111"/>
      <c r="J63" s="106">
        <f t="shared" si="0"/>
        <v>0</v>
      </c>
      <c r="K63" s="1" t="str">
        <f t="shared" si="2"/>
        <v>-</v>
      </c>
      <c r="L63" s="1" t="str">
        <f t="shared" si="1"/>
        <v>-</v>
      </c>
    </row>
    <row r="64" spans="1:12" ht="260.10000000000002" customHeight="1" x14ac:dyDescent="0.25">
      <c r="A64" s="107"/>
      <c r="B64" s="100"/>
      <c r="C64" s="108"/>
      <c r="D64" s="109"/>
      <c r="E64" s="103"/>
      <c r="F64" s="103"/>
      <c r="G64" s="110"/>
      <c r="H64" s="50"/>
      <c r="I64" s="111"/>
      <c r="J64" s="106">
        <f t="shared" si="0"/>
        <v>0</v>
      </c>
      <c r="K64" s="1" t="str">
        <f t="shared" si="2"/>
        <v>-</v>
      </c>
      <c r="L64" s="1" t="str">
        <f t="shared" si="1"/>
        <v>-</v>
      </c>
    </row>
    <row r="65" spans="1:12" ht="260.10000000000002" customHeight="1" x14ac:dyDescent="0.25">
      <c r="A65" s="107"/>
      <c r="B65" s="100"/>
      <c r="C65" s="108"/>
      <c r="D65" s="109"/>
      <c r="E65" s="103"/>
      <c r="F65" s="103"/>
      <c r="G65" s="110"/>
      <c r="H65" s="50"/>
      <c r="I65" s="111"/>
      <c r="J65" s="106">
        <f t="shared" si="0"/>
        <v>0</v>
      </c>
      <c r="K65" s="1" t="str">
        <f t="shared" si="2"/>
        <v>-</v>
      </c>
      <c r="L65" s="1" t="str">
        <f t="shared" si="1"/>
        <v>-</v>
      </c>
    </row>
    <row r="66" spans="1:12" ht="260.10000000000002" customHeight="1" x14ac:dyDescent="0.25">
      <c r="A66" s="107"/>
      <c r="B66" s="100"/>
      <c r="C66" s="108"/>
      <c r="D66" s="109"/>
      <c r="E66" s="103"/>
      <c r="F66" s="103"/>
      <c r="G66" s="110"/>
      <c r="H66" s="50"/>
      <c r="I66" s="111"/>
      <c r="J66" s="106">
        <f t="shared" si="0"/>
        <v>0</v>
      </c>
      <c r="K66" s="1" t="str">
        <f t="shared" si="2"/>
        <v>-</v>
      </c>
      <c r="L66" s="1" t="str">
        <f t="shared" si="1"/>
        <v>-</v>
      </c>
    </row>
    <row r="67" spans="1:12" ht="260.10000000000002" customHeight="1" x14ac:dyDescent="0.25">
      <c r="A67" s="107"/>
      <c r="B67" s="100"/>
      <c r="C67" s="108"/>
      <c r="D67" s="109"/>
      <c r="E67" s="103"/>
      <c r="F67" s="103"/>
      <c r="G67" s="110"/>
      <c r="H67" s="50"/>
      <c r="I67" s="111"/>
      <c r="J67" s="106">
        <f t="shared" ref="J67:J130" si="3">IF(B67="",0,IF(C67="",0,IF(C67="Staff Costs", G67*H67*I67,IF(C67="Travel and Accommodation",G67*H67*I67,G67*I67))))</f>
        <v>0</v>
      </c>
      <c r="K67" s="1" t="str">
        <f t="shared" si="2"/>
        <v>-</v>
      </c>
      <c r="L67" s="1" t="str">
        <f t="shared" si="1"/>
        <v>-</v>
      </c>
    </row>
    <row r="68" spans="1:12" ht="260.10000000000002" customHeight="1" x14ac:dyDescent="0.25">
      <c r="A68" s="107"/>
      <c r="B68" s="100"/>
      <c r="C68" s="108"/>
      <c r="D68" s="109"/>
      <c r="E68" s="103"/>
      <c r="F68" s="103"/>
      <c r="G68" s="110"/>
      <c r="H68" s="50"/>
      <c r="I68" s="111"/>
      <c r="J68" s="106">
        <f t="shared" si="3"/>
        <v>0</v>
      </c>
      <c r="K68" s="1" t="str">
        <f t="shared" si="2"/>
        <v>-</v>
      </c>
      <c r="L68" s="1" t="str">
        <f t="shared" ref="L68:L131" si="4">CONCATENATE(A68,"-",D68)</f>
        <v>-</v>
      </c>
    </row>
    <row r="69" spans="1:12" ht="260.10000000000002" customHeight="1" x14ac:dyDescent="0.25">
      <c r="A69" s="107"/>
      <c r="B69" s="100"/>
      <c r="C69" s="108"/>
      <c r="D69" s="109"/>
      <c r="E69" s="103"/>
      <c r="F69" s="103"/>
      <c r="G69" s="110"/>
      <c r="H69" s="50"/>
      <c r="I69" s="111"/>
      <c r="J69" s="106">
        <f t="shared" si="3"/>
        <v>0</v>
      </c>
      <c r="K69" s="1" t="str">
        <f t="shared" ref="K69:K132" si="5">CONCATENATE(B69,"-",C69)</f>
        <v>-</v>
      </c>
      <c r="L69" s="1" t="str">
        <f t="shared" si="4"/>
        <v>-</v>
      </c>
    </row>
    <row r="70" spans="1:12" ht="260.10000000000002" customHeight="1" x14ac:dyDescent="0.25">
      <c r="A70" s="107"/>
      <c r="B70" s="100"/>
      <c r="C70" s="108"/>
      <c r="D70" s="109"/>
      <c r="E70" s="103"/>
      <c r="F70" s="103"/>
      <c r="G70" s="110"/>
      <c r="H70" s="50"/>
      <c r="I70" s="111"/>
      <c r="J70" s="106">
        <f t="shared" si="3"/>
        <v>0</v>
      </c>
      <c r="K70" s="1" t="str">
        <f t="shared" si="5"/>
        <v>-</v>
      </c>
      <c r="L70" s="1" t="str">
        <f t="shared" si="4"/>
        <v>-</v>
      </c>
    </row>
    <row r="71" spans="1:12" ht="260.10000000000002" customHeight="1" x14ac:dyDescent="0.25">
      <c r="A71" s="107"/>
      <c r="B71" s="100"/>
      <c r="C71" s="108"/>
      <c r="D71" s="109"/>
      <c r="E71" s="103"/>
      <c r="F71" s="103"/>
      <c r="G71" s="110"/>
      <c r="H71" s="50"/>
      <c r="I71" s="111"/>
      <c r="J71" s="106">
        <f t="shared" si="3"/>
        <v>0</v>
      </c>
      <c r="K71" s="1" t="str">
        <f t="shared" si="5"/>
        <v>-</v>
      </c>
      <c r="L71" s="1" t="str">
        <f t="shared" si="4"/>
        <v>-</v>
      </c>
    </row>
    <row r="72" spans="1:12" ht="260.10000000000002" customHeight="1" x14ac:dyDescent="0.25">
      <c r="A72" s="107"/>
      <c r="B72" s="100"/>
      <c r="C72" s="108"/>
      <c r="D72" s="109"/>
      <c r="E72" s="103"/>
      <c r="F72" s="103"/>
      <c r="G72" s="110"/>
      <c r="H72" s="50"/>
      <c r="I72" s="111"/>
      <c r="J72" s="106">
        <f t="shared" si="3"/>
        <v>0</v>
      </c>
      <c r="K72" s="1" t="str">
        <f t="shared" si="5"/>
        <v>-</v>
      </c>
      <c r="L72" s="1" t="str">
        <f t="shared" si="4"/>
        <v>-</v>
      </c>
    </row>
    <row r="73" spans="1:12" ht="260.10000000000002" customHeight="1" x14ac:dyDescent="0.25">
      <c r="A73" s="107"/>
      <c r="B73" s="100"/>
      <c r="C73" s="108"/>
      <c r="D73" s="109"/>
      <c r="E73" s="103"/>
      <c r="F73" s="103"/>
      <c r="G73" s="110"/>
      <c r="H73" s="50"/>
      <c r="I73" s="111"/>
      <c r="J73" s="106">
        <f t="shared" si="3"/>
        <v>0</v>
      </c>
      <c r="K73" s="1" t="str">
        <f t="shared" si="5"/>
        <v>-</v>
      </c>
      <c r="L73" s="1" t="str">
        <f t="shared" si="4"/>
        <v>-</v>
      </c>
    </row>
    <row r="74" spans="1:12" ht="260.10000000000002" customHeight="1" x14ac:dyDescent="0.25">
      <c r="A74" s="107"/>
      <c r="B74" s="100"/>
      <c r="C74" s="108"/>
      <c r="D74" s="109"/>
      <c r="E74" s="103"/>
      <c r="F74" s="103"/>
      <c r="G74" s="110"/>
      <c r="H74" s="50"/>
      <c r="I74" s="111"/>
      <c r="J74" s="106">
        <f t="shared" si="3"/>
        <v>0</v>
      </c>
      <c r="K74" s="1" t="str">
        <f t="shared" si="5"/>
        <v>-</v>
      </c>
      <c r="L74" s="1" t="str">
        <f t="shared" si="4"/>
        <v>-</v>
      </c>
    </row>
    <row r="75" spans="1:12" ht="260.10000000000002" customHeight="1" x14ac:dyDescent="0.25">
      <c r="A75" s="107"/>
      <c r="B75" s="100"/>
      <c r="C75" s="108"/>
      <c r="D75" s="109"/>
      <c r="E75" s="103"/>
      <c r="F75" s="103"/>
      <c r="G75" s="110"/>
      <c r="H75" s="50"/>
      <c r="I75" s="111"/>
      <c r="J75" s="106">
        <f t="shared" si="3"/>
        <v>0</v>
      </c>
      <c r="K75" s="1" t="str">
        <f t="shared" si="5"/>
        <v>-</v>
      </c>
      <c r="L75" s="1" t="str">
        <f t="shared" si="4"/>
        <v>-</v>
      </c>
    </row>
    <row r="76" spans="1:12" ht="260.10000000000002" customHeight="1" x14ac:dyDescent="0.25">
      <c r="A76" s="107"/>
      <c r="B76" s="100"/>
      <c r="C76" s="108"/>
      <c r="D76" s="109"/>
      <c r="E76" s="103"/>
      <c r="F76" s="103"/>
      <c r="G76" s="110"/>
      <c r="H76" s="50"/>
      <c r="I76" s="111"/>
      <c r="J76" s="106">
        <f t="shared" si="3"/>
        <v>0</v>
      </c>
      <c r="K76" s="1" t="str">
        <f t="shared" si="5"/>
        <v>-</v>
      </c>
      <c r="L76" s="1" t="str">
        <f t="shared" si="4"/>
        <v>-</v>
      </c>
    </row>
    <row r="77" spans="1:12" ht="260.10000000000002" customHeight="1" x14ac:dyDescent="0.25">
      <c r="A77" s="107"/>
      <c r="B77" s="100"/>
      <c r="C77" s="108"/>
      <c r="D77" s="109"/>
      <c r="E77" s="103"/>
      <c r="F77" s="103"/>
      <c r="G77" s="110"/>
      <c r="H77" s="50"/>
      <c r="I77" s="111"/>
      <c r="J77" s="106">
        <f t="shared" si="3"/>
        <v>0</v>
      </c>
      <c r="K77" s="1" t="str">
        <f t="shared" si="5"/>
        <v>-</v>
      </c>
      <c r="L77" s="1" t="str">
        <f t="shared" si="4"/>
        <v>-</v>
      </c>
    </row>
    <row r="78" spans="1:12" ht="260.10000000000002" customHeight="1" x14ac:dyDescent="0.25">
      <c r="A78" s="107"/>
      <c r="B78" s="100"/>
      <c r="C78" s="108"/>
      <c r="D78" s="109"/>
      <c r="E78" s="103"/>
      <c r="F78" s="103"/>
      <c r="G78" s="110"/>
      <c r="H78" s="50"/>
      <c r="I78" s="111"/>
      <c r="J78" s="106">
        <f t="shared" si="3"/>
        <v>0</v>
      </c>
      <c r="K78" s="1" t="str">
        <f t="shared" si="5"/>
        <v>-</v>
      </c>
      <c r="L78" s="1" t="str">
        <f t="shared" si="4"/>
        <v>-</v>
      </c>
    </row>
    <row r="79" spans="1:12" ht="260.10000000000002" customHeight="1" x14ac:dyDescent="0.25">
      <c r="A79" s="107"/>
      <c r="B79" s="100"/>
      <c r="C79" s="108"/>
      <c r="D79" s="109"/>
      <c r="E79" s="103"/>
      <c r="F79" s="103"/>
      <c r="G79" s="110"/>
      <c r="H79" s="50"/>
      <c r="I79" s="111"/>
      <c r="J79" s="106">
        <f t="shared" si="3"/>
        <v>0</v>
      </c>
      <c r="K79" s="1" t="str">
        <f t="shared" si="5"/>
        <v>-</v>
      </c>
      <c r="L79" s="1" t="str">
        <f t="shared" si="4"/>
        <v>-</v>
      </c>
    </row>
    <row r="80" spans="1:12" ht="260.10000000000002" customHeight="1" x14ac:dyDescent="0.25">
      <c r="A80" s="107"/>
      <c r="B80" s="100"/>
      <c r="C80" s="108"/>
      <c r="D80" s="109"/>
      <c r="E80" s="103"/>
      <c r="F80" s="103"/>
      <c r="G80" s="110"/>
      <c r="H80" s="50"/>
      <c r="I80" s="111"/>
      <c r="J80" s="106">
        <f t="shared" si="3"/>
        <v>0</v>
      </c>
      <c r="K80" s="1" t="str">
        <f t="shared" si="5"/>
        <v>-</v>
      </c>
      <c r="L80" s="1" t="str">
        <f t="shared" si="4"/>
        <v>-</v>
      </c>
    </row>
    <row r="81" spans="1:12" ht="260.10000000000002" customHeight="1" x14ac:dyDescent="0.25">
      <c r="A81" s="107"/>
      <c r="B81" s="100"/>
      <c r="C81" s="108"/>
      <c r="D81" s="109"/>
      <c r="E81" s="103"/>
      <c r="F81" s="103"/>
      <c r="G81" s="110"/>
      <c r="H81" s="50"/>
      <c r="I81" s="111"/>
      <c r="J81" s="106">
        <f t="shared" si="3"/>
        <v>0</v>
      </c>
      <c r="K81" s="1" t="str">
        <f t="shared" si="5"/>
        <v>-</v>
      </c>
      <c r="L81" s="1" t="str">
        <f t="shared" si="4"/>
        <v>-</v>
      </c>
    </row>
    <row r="82" spans="1:12" ht="260.10000000000002" customHeight="1" x14ac:dyDescent="0.25">
      <c r="A82" s="107"/>
      <c r="B82" s="100"/>
      <c r="C82" s="108"/>
      <c r="D82" s="109"/>
      <c r="E82" s="103"/>
      <c r="F82" s="103"/>
      <c r="G82" s="110"/>
      <c r="H82" s="50"/>
      <c r="I82" s="111"/>
      <c r="J82" s="106">
        <f t="shared" si="3"/>
        <v>0</v>
      </c>
      <c r="K82" s="1" t="str">
        <f t="shared" si="5"/>
        <v>-</v>
      </c>
      <c r="L82" s="1" t="str">
        <f t="shared" si="4"/>
        <v>-</v>
      </c>
    </row>
    <row r="83" spans="1:12" ht="260.10000000000002" customHeight="1" x14ac:dyDescent="0.25">
      <c r="A83" s="107"/>
      <c r="B83" s="100"/>
      <c r="C83" s="108"/>
      <c r="D83" s="109"/>
      <c r="E83" s="103"/>
      <c r="F83" s="103"/>
      <c r="G83" s="110"/>
      <c r="H83" s="50"/>
      <c r="I83" s="111"/>
      <c r="J83" s="106">
        <f t="shared" si="3"/>
        <v>0</v>
      </c>
      <c r="K83" s="1" t="str">
        <f t="shared" si="5"/>
        <v>-</v>
      </c>
      <c r="L83" s="1" t="str">
        <f t="shared" si="4"/>
        <v>-</v>
      </c>
    </row>
    <row r="84" spans="1:12" ht="260.10000000000002" customHeight="1" x14ac:dyDescent="0.25">
      <c r="A84" s="107"/>
      <c r="B84" s="100"/>
      <c r="C84" s="108"/>
      <c r="D84" s="109"/>
      <c r="E84" s="103"/>
      <c r="F84" s="103"/>
      <c r="G84" s="110"/>
      <c r="H84" s="50"/>
      <c r="I84" s="111"/>
      <c r="J84" s="106">
        <f t="shared" si="3"/>
        <v>0</v>
      </c>
      <c r="K84" s="1" t="str">
        <f t="shared" si="5"/>
        <v>-</v>
      </c>
      <c r="L84" s="1" t="str">
        <f t="shared" si="4"/>
        <v>-</v>
      </c>
    </row>
    <row r="85" spans="1:12" ht="260.10000000000002" customHeight="1" x14ac:dyDescent="0.25">
      <c r="A85" s="107"/>
      <c r="B85" s="100"/>
      <c r="C85" s="108"/>
      <c r="D85" s="109"/>
      <c r="E85" s="103"/>
      <c r="F85" s="103"/>
      <c r="G85" s="110"/>
      <c r="H85" s="50"/>
      <c r="I85" s="111"/>
      <c r="J85" s="106">
        <f t="shared" si="3"/>
        <v>0</v>
      </c>
      <c r="K85" s="1" t="str">
        <f t="shared" si="5"/>
        <v>-</v>
      </c>
      <c r="L85" s="1" t="str">
        <f t="shared" si="4"/>
        <v>-</v>
      </c>
    </row>
    <row r="86" spans="1:12" ht="260.10000000000002" customHeight="1" x14ac:dyDescent="0.25">
      <c r="A86" s="107"/>
      <c r="B86" s="100"/>
      <c r="C86" s="108"/>
      <c r="D86" s="109"/>
      <c r="E86" s="103"/>
      <c r="F86" s="103"/>
      <c r="G86" s="110"/>
      <c r="H86" s="50"/>
      <c r="I86" s="111"/>
      <c r="J86" s="106">
        <f t="shared" si="3"/>
        <v>0</v>
      </c>
      <c r="K86" s="1" t="str">
        <f t="shared" si="5"/>
        <v>-</v>
      </c>
      <c r="L86" s="1" t="str">
        <f t="shared" si="4"/>
        <v>-</v>
      </c>
    </row>
    <row r="87" spans="1:12" ht="260.10000000000002" customHeight="1" x14ac:dyDescent="0.25">
      <c r="A87" s="107"/>
      <c r="B87" s="100"/>
      <c r="C87" s="108"/>
      <c r="D87" s="109"/>
      <c r="E87" s="103"/>
      <c r="F87" s="103"/>
      <c r="G87" s="110"/>
      <c r="H87" s="50"/>
      <c r="I87" s="111"/>
      <c r="J87" s="106">
        <f t="shared" si="3"/>
        <v>0</v>
      </c>
      <c r="K87" s="1" t="str">
        <f t="shared" si="5"/>
        <v>-</v>
      </c>
      <c r="L87" s="1" t="str">
        <f t="shared" si="4"/>
        <v>-</v>
      </c>
    </row>
    <row r="88" spans="1:12" ht="260.10000000000002" customHeight="1" x14ac:dyDescent="0.25">
      <c r="A88" s="107"/>
      <c r="B88" s="100"/>
      <c r="C88" s="108"/>
      <c r="D88" s="109"/>
      <c r="E88" s="103"/>
      <c r="F88" s="103"/>
      <c r="G88" s="110"/>
      <c r="H88" s="50"/>
      <c r="I88" s="111"/>
      <c r="J88" s="106">
        <f t="shared" si="3"/>
        <v>0</v>
      </c>
      <c r="K88" s="1" t="str">
        <f t="shared" si="5"/>
        <v>-</v>
      </c>
      <c r="L88" s="1" t="str">
        <f t="shared" si="4"/>
        <v>-</v>
      </c>
    </row>
    <row r="89" spans="1:12" ht="260.10000000000002" customHeight="1" x14ac:dyDescent="0.25">
      <c r="A89" s="107"/>
      <c r="B89" s="100"/>
      <c r="C89" s="108"/>
      <c r="D89" s="109"/>
      <c r="E89" s="103"/>
      <c r="F89" s="103"/>
      <c r="G89" s="110"/>
      <c r="H89" s="50"/>
      <c r="I89" s="111"/>
      <c r="J89" s="106">
        <f t="shared" si="3"/>
        <v>0</v>
      </c>
      <c r="K89" s="1" t="str">
        <f t="shared" si="5"/>
        <v>-</v>
      </c>
      <c r="L89" s="1" t="str">
        <f t="shared" si="4"/>
        <v>-</v>
      </c>
    </row>
    <row r="90" spans="1:12" ht="260.10000000000002" customHeight="1" x14ac:dyDescent="0.25">
      <c r="A90" s="107"/>
      <c r="B90" s="100"/>
      <c r="C90" s="108"/>
      <c r="D90" s="109"/>
      <c r="E90" s="103"/>
      <c r="F90" s="103"/>
      <c r="G90" s="110"/>
      <c r="H90" s="50"/>
      <c r="I90" s="111"/>
      <c r="J90" s="106">
        <f t="shared" si="3"/>
        <v>0</v>
      </c>
      <c r="K90" s="1" t="str">
        <f t="shared" si="5"/>
        <v>-</v>
      </c>
      <c r="L90" s="1" t="str">
        <f t="shared" si="4"/>
        <v>-</v>
      </c>
    </row>
    <row r="91" spans="1:12" ht="260.10000000000002" customHeight="1" x14ac:dyDescent="0.25">
      <c r="A91" s="107"/>
      <c r="B91" s="100"/>
      <c r="C91" s="108"/>
      <c r="D91" s="109"/>
      <c r="E91" s="103"/>
      <c r="F91" s="103"/>
      <c r="G91" s="110"/>
      <c r="H91" s="50"/>
      <c r="I91" s="111"/>
      <c r="J91" s="106">
        <f t="shared" si="3"/>
        <v>0</v>
      </c>
      <c r="K91" s="1" t="str">
        <f t="shared" si="5"/>
        <v>-</v>
      </c>
      <c r="L91" s="1" t="str">
        <f t="shared" si="4"/>
        <v>-</v>
      </c>
    </row>
    <row r="92" spans="1:12" ht="260.10000000000002" customHeight="1" x14ac:dyDescent="0.25">
      <c r="A92" s="107"/>
      <c r="B92" s="100"/>
      <c r="C92" s="108"/>
      <c r="D92" s="109"/>
      <c r="E92" s="103"/>
      <c r="F92" s="103"/>
      <c r="G92" s="110"/>
      <c r="H92" s="50"/>
      <c r="I92" s="111"/>
      <c r="J92" s="106">
        <f t="shared" si="3"/>
        <v>0</v>
      </c>
      <c r="K92" s="1" t="str">
        <f t="shared" si="5"/>
        <v>-</v>
      </c>
      <c r="L92" s="1" t="str">
        <f t="shared" si="4"/>
        <v>-</v>
      </c>
    </row>
    <row r="93" spans="1:12" ht="260.10000000000002" customHeight="1" x14ac:dyDescent="0.25">
      <c r="A93" s="107"/>
      <c r="B93" s="100"/>
      <c r="C93" s="108"/>
      <c r="D93" s="109"/>
      <c r="E93" s="103"/>
      <c r="F93" s="103"/>
      <c r="G93" s="110"/>
      <c r="H93" s="50"/>
      <c r="I93" s="111"/>
      <c r="J93" s="106">
        <f t="shared" si="3"/>
        <v>0</v>
      </c>
      <c r="K93" s="1" t="str">
        <f t="shared" si="5"/>
        <v>-</v>
      </c>
      <c r="L93" s="1" t="str">
        <f t="shared" si="4"/>
        <v>-</v>
      </c>
    </row>
    <row r="94" spans="1:12" ht="260.10000000000002" customHeight="1" x14ac:dyDescent="0.25">
      <c r="A94" s="107"/>
      <c r="B94" s="100"/>
      <c r="C94" s="108"/>
      <c r="D94" s="109"/>
      <c r="E94" s="103"/>
      <c r="F94" s="103"/>
      <c r="G94" s="110"/>
      <c r="H94" s="50"/>
      <c r="I94" s="111"/>
      <c r="J94" s="106">
        <f t="shared" si="3"/>
        <v>0</v>
      </c>
      <c r="K94" s="1" t="str">
        <f t="shared" si="5"/>
        <v>-</v>
      </c>
      <c r="L94" s="1" t="str">
        <f t="shared" si="4"/>
        <v>-</v>
      </c>
    </row>
    <row r="95" spans="1:12" ht="260.10000000000002" customHeight="1" x14ac:dyDescent="0.25">
      <c r="A95" s="107"/>
      <c r="B95" s="100"/>
      <c r="C95" s="108"/>
      <c r="D95" s="109"/>
      <c r="E95" s="103"/>
      <c r="F95" s="103"/>
      <c r="G95" s="110"/>
      <c r="H95" s="50"/>
      <c r="I95" s="111"/>
      <c r="J95" s="106">
        <f t="shared" si="3"/>
        <v>0</v>
      </c>
      <c r="K95" s="1" t="str">
        <f t="shared" si="5"/>
        <v>-</v>
      </c>
      <c r="L95" s="1" t="str">
        <f t="shared" si="4"/>
        <v>-</v>
      </c>
    </row>
    <row r="96" spans="1:12" ht="260.10000000000002" customHeight="1" x14ac:dyDescent="0.25">
      <c r="A96" s="107"/>
      <c r="B96" s="100"/>
      <c r="C96" s="108"/>
      <c r="D96" s="109"/>
      <c r="E96" s="103"/>
      <c r="F96" s="103"/>
      <c r="G96" s="110"/>
      <c r="H96" s="50"/>
      <c r="I96" s="111"/>
      <c r="J96" s="106">
        <f t="shared" si="3"/>
        <v>0</v>
      </c>
      <c r="K96" s="1" t="str">
        <f t="shared" si="5"/>
        <v>-</v>
      </c>
      <c r="L96" s="1" t="str">
        <f t="shared" si="4"/>
        <v>-</v>
      </c>
    </row>
    <row r="97" spans="1:12" ht="260.10000000000002" customHeight="1" x14ac:dyDescent="0.25">
      <c r="A97" s="107"/>
      <c r="B97" s="100"/>
      <c r="C97" s="108"/>
      <c r="D97" s="109"/>
      <c r="E97" s="103"/>
      <c r="F97" s="103"/>
      <c r="G97" s="110"/>
      <c r="H97" s="50"/>
      <c r="I97" s="111"/>
      <c r="J97" s="106">
        <f t="shared" si="3"/>
        <v>0</v>
      </c>
      <c r="K97" s="1" t="str">
        <f t="shared" si="5"/>
        <v>-</v>
      </c>
      <c r="L97" s="1" t="str">
        <f t="shared" si="4"/>
        <v>-</v>
      </c>
    </row>
    <row r="98" spans="1:12" ht="260.10000000000002" customHeight="1" x14ac:dyDescent="0.25">
      <c r="A98" s="107"/>
      <c r="B98" s="100"/>
      <c r="C98" s="108"/>
      <c r="D98" s="109"/>
      <c r="E98" s="103"/>
      <c r="F98" s="103"/>
      <c r="G98" s="110"/>
      <c r="H98" s="50"/>
      <c r="I98" s="111"/>
      <c r="J98" s="106">
        <f t="shared" si="3"/>
        <v>0</v>
      </c>
      <c r="K98" s="1" t="str">
        <f t="shared" si="5"/>
        <v>-</v>
      </c>
      <c r="L98" s="1" t="str">
        <f t="shared" si="4"/>
        <v>-</v>
      </c>
    </row>
    <row r="99" spans="1:12" ht="260.10000000000002" customHeight="1" x14ac:dyDescent="0.25">
      <c r="A99" s="107"/>
      <c r="B99" s="100"/>
      <c r="C99" s="108"/>
      <c r="D99" s="109"/>
      <c r="E99" s="103"/>
      <c r="F99" s="103"/>
      <c r="G99" s="110"/>
      <c r="H99" s="50"/>
      <c r="I99" s="111"/>
      <c r="J99" s="106">
        <f t="shared" si="3"/>
        <v>0</v>
      </c>
      <c r="K99" s="1" t="str">
        <f t="shared" si="5"/>
        <v>-</v>
      </c>
      <c r="L99" s="1" t="str">
        <f t="shared" si="4"/>
        <v>-</v>
      </c>
    </row>
    <row r="100" spans="1:12" ht="260.10000000000002" customHeight="1" x14ac:dyDescent="0.25">
      <c r="A100" s="107"/>
      <c r="B100" s="100"/>
      <c r="C100" s="108"/>
      <c r="D100" s="109"/>
      <c r="E100" s="103"/>
      <c r="F100" s="103"/>
      <c r="G100" s="110"/>
      <c r="H100" s="50"/>
      <c r="I100" s="111"/>
      <c r="J100" s="106">
        <f t="shared" si="3"/>
        <v>0</v>
      </c>
      <c r="K100" s="1" t="str">
        <f t="shared" si="5"/>
        <v>-</v>
      </c>
      <c r="L100" s="1" t="str">
        <f t="shared" si="4"/>
        <v>-</v>
      </c>
    </row>
    <row r="101" spans="1:12" ht="260.10000000000002" customHeight="1" x14ac:dyDescent="0.25">
      <c r="A101" s="107"/>
      <c r="B101" s="100"/>
      <c r="C101" s="108"/>
      <c r="D101" s="109"/>
      <c r="E101" s="103"/>
      <c r="F101" s="103"/>
      <c r="G101" s="110"/>
      <c r="H101" s="50"/>
      <c r="I101" s="111"/>
      <c r="J101" s="106">
        <f t="shared" si="3"/>
        <v>0</v>
      </c>
      <c r="K101" s="1" t="str">
        <f t="shared" si="5"/>
        <v>-</v>
      </c>
      <c r="L101" s="1" t="str">
        <f t="shared" si="4"/>
        <v>-</v>
      </c>
    </row>
    <row r="102" spans="1:12" ht="260.10000000000002" customHeight="1" x14ac:dyDescent="0.25">
      <c r="A102" s="107"/>
      <c r="B102" s="100"/>
      <c r="C102" s="108"/>
      <c r="D102" s="109"/>
      <c r="E102" s="103"/>
      <c r="F102" s="103"/>
      <c r="G102" s="110"/>
      <c r="H102" s="50"/>
      <c r="I102" s="111"/>
      <c r="J102" s="106">
        <f t="shared" si="3"/>
        <v>0</v>
      </c>
      <c r="K102" s="1" t="str">
        <f t="shared" si="5"/>
        <v>-</v>
      </c>
      <c r="L102" s="1" t="str">
        <f t="shared" si="4"/>
        <v>-</v>
      </c>
    </row>
    <row r="103" spans="1:12" ht="260.10000000000002" customHeight="1" x14ac:dyDescent="0.25">
      <c r="A103" s="107"/>
      <c r="B103" s="100"/>
      <c r="C103" s="108"/>
      <c r="D103" s="109"/>
      <c r="E103" s="103"/>
      <c r="F103" s="103"/>
      <c r="G103" s="110"/>
      <c r="H103" s="50"/>
      <c r="I103" s="111"/>
      <c r="J103" s="106">
        <f t="shared" si="3"/>
        <v>0</v>
      </c>
      <c r="K103" s="1" t="str">
        <f t="shared" si="5"/>
        <v>-</v>
      </c>
      <c r="L103" s="1" t="str">
        <f t="shared" si="4"/>
        <v>-</v>
      </c>
    </row>
    <row r="104" spans="1:12" ht="260.10000000000002" customHeight="1" x14ac:dyDescent="0.25">
      <c r="A104" s="107"/>
      <c r="B104" s="100"/>
      <c r="C104" s="108"/>
      <c r="D104" s="109"/>
      <c r="E104" s="103"/>
      <c r="F104" s="103"/>
      <c r="G104" s="110"/>
      <c r="H104" s="50"/>
      <c r="I104" s="111"/>
      <c r="J104" s="106">
        <f t="shared" si="3"/>
        <v>0</v>
      </c>
      <c r="K104" s="1" t="str">
        <f t="shared" si="5"/>
        <v>-</v>
      </c>
      <c r="L104" s="1" t="str">
        <f t="shared" si="4"/>
        <v>-</v>
      </c>
    </row>
    <row r="105" spans="1:12" ht="260.10000000000002" customHeight="1" x14ac:dyDescent="0.25">
      <c r="A105" s="107"/>
      <c r="B105" s="100"/>
      <c r="C105" s="108"/>
      <c r="D105" s="109"/>
      <c r="E105" s="103"/>
      <c r="F105" s="103"/>
      <c r="G105" s="110"/>
      <c r="H105" s="50"/>
      <c r="I105" s="111"/>
      <c r="J105" s="106">
        <f t="shared" si="3"/>
        <v>0</v>
      </c>
      <c r="K105" s="1" t="str">
        <f t="shared" si="5"/>
        <v>-</v>
      </c>
      <c r="L105" s="1" t="str">
        <f t="shared" si="4"/>
        <v>-</v>
      </c>
    </row>
    <row r="106" spans="1:12" ht="260.10000000000002" customHeight="1" x14ac:dyDescent="0.25">
      <c r="A106" s="107"/>
      <c r="B106" s="100"/>
      <c r="C106" s="108"/>
      <c r="D106" s="109"/>
      <c r="E106" s="103"/>
      <c r="F106" s="103"/>
      <c r="G106" s="110"/>
      <c r="H106" s="50"/>
      <c r="I106" s="111"/>
      <c r="J106" s="106">
        <f t="shared" si="3"/>
        <v>0</v>
      </c>
      <c r="K106" s="1" t="str">
        <f t="shared" si="5"/>
        <v>-</v>
      </c>
      <c r="L106" s="1" t="str">
        <f t="shared" si="4"/>
        <v>-</v>
      </c>
    </row>
    <row r="107" spans="1:12" ht="260.10000000000002" customHeight="1" x14ac:dyDescent="0.25">
      <c r="A107" s="107"/>
      <c r="B107" s="100"/>
      <c r="C107" s="108"/>
      <c r="D107" s="109"/>
      <c r="E107" s="103"/>
      <c r="F107" s="103"/>
      <c r="G107" s="110"/>
      <c r="H107" s="50"/>
      <c r="I107" s="111"/>
      <c r="J107" s="106">
        <f t="shared" si="3"/>
        <v>0</v>
      </c>
      <c r="K107" s="1" t="str">
        <f t="shared" si="5"/>
        <v>-</v>
      </c>
      <c r="L107" s="1" t="str">
        <f t="shared" si="4"/>
        <v>-</v>
      </c>
    </row>
    <row r="108" spans="1:12" ht="260.10000000000002" customHeight="1" x14ac:dyDescent="0.25">
      <c r="A108" s="107"/>
      <c r="B108" s="100"/>
      <c r="C108" s="108"/>
      <c r="D108" s="109"/>
      <c r="E108" s="103"/>
      <c r="F108" s="103"/>
      <c r="G108" s="110"/>
      <c r="H108" s="50"/>
      <c r="I108" s="111"/>
      <c r="J108" s="106">
        <f t="shared" si="3"/>
        <v>0</v>
      </c>
      <c r="K108" s="1" t="str">
        <f t="shared" si="5"/>
        <v>-</v>
      </c>
      <c r="L108" s="1" t="str">
        <f t="shared" si="4"/>
        <v>-</v>
      </c>
    </row>
    <row r="109" spans="1:12" ht="260.10000000000002" customHeight="1" x14ac:dyDescent="0.25">
      <c r="A109" s="107"/>
      <c r="B109" s="100"/>
      <c r="C109" s="108"/>
      <c r="D109" s="109"/>
      <c r="E109" s="103"/>
      <c r="F109" s="103"/>
      <c r="G109" s="110"/>
      <c r="H109" s="50"/>
      <c r="I109" s="111"/>
      <c r="J109" s="106">
        <f t="shared" si="3"/>
        <v>0</v>
      </c>
      <c r="K109" s="1" t="str">
        <f t="shared" si="5"/>
        <v>-</v>
      </c>
      <c r="L109" s="1" t="str">
        <f t="shared" si="4"/>
        <v>-</v>
      </c>
    </row>
    <row r="110" spans="1:12" ht="260.10000000000002" customHeight="1" x14ac:dyDescent="0.25">
      <c r="A110" s="107"/>
      <c r="B110" s="100"/>
      <c r="C110" s="108"/>
      <c r="D110" s="109"/>
      <c r="E110" s="103"/>
      <c r="F110" s="103"/>
      <c r="G110" s="110"/>
      <c r="H110" s="50"/>
      <c r="I110" s="111"/>
      <c r="J110" s="106">
        <f t="shared" si="3"/>
        <v>0</v>
      </c>
      <c r="K110" s="1" t="str">
        <f t="shared" si="5"/>
        <v>-</v>
      </c>
      <c r="L110" s="1" t="str">
        <f t="shared" si="4"/>
        <v>-</v>
      </c>
    </row>
    <row r="111" spans="1:12" ht="260.10000000000002" customHeight="1" x14ac:dyDescent="0.25">
      <c r="A111" s="107"/>
      <c r="B111" s="100"/>
      <c r="C111" s="108"/>
      <c r="D111" s="109"/>
      <c r="E111" s="103"/>
      <c r="F111" s="103"/>
      <c r="G111" s="110"/>
      <c r="H111" s="50"/>
      <c r="I111" s="111"/>
      <c r="J111" s="106">
        <f t="shared" si="3"/>
        <v>0</v>
      </c>
      <c r="K111" s="1" t="str">
        <f t="shared" si="5"/>
        <v>-</v>
      </c>
      <c r="L111" s="1" t="str">
        <f t="shared" si="4"/>
        <v>-</v>
      </c>
    </row>
    <row r="112" spans="1:12" ht="260.10000000000002" customHeight="1" x14ac:dyDescent="0.25">
      <c r="A112" s="107"/>
      <c r="B112" s="100"/>
      <c r="C112" s="108"/>
      <c r="D112" s="109"/>
      <c r="E112" s="103"/>
      <c r="F112" s="103"/>
      <c r="G112" s="110"/>
      <c r="H112" s="50"/>
      <c r="I112" s="111"/>
      <c r="J112" s="106">
        <f t="shared" si="3"/>
        <v>0</v>
      </c>
      <c r="K112" s="1" t="str">
        <f t="shared" si="5"/>
        <v>-</v>
      </c>
      <c r="L112" s="1" t="str">
        <f t="shared" si="4"/>
        <v>-</v>
      </c>
    </row>
    <row r="113" spans="1:12" ht="260.10000000000002" customHeight="1" x14ac:dyDescent="0.25">
      <c r="A113" s="107"/>
      <c r="B113" s="100"/>
      <c r="C113" s="108"/>
      <c r="D113" s="109"/>
      <c r="E113" s="103"/>
      <c r="F113" s="103"/>
      <c r="G113" s="110"/>
      <c r="H113" s="50"/>
      <c r="I113" s="111"/>
      <c r="J113" s="106">
        <f t="shared" si="3"/>
        <v>0</v>
      </c>
      <c r="K113" s="1" t="str">
        <f t="shared" si="5"/>
        <v>-</v>
      </c>
      <c r="L113" s="1" t="str">
        <f t="shared" si="4"/>
        <v>-</v>
      </c>
    </row>
    <row r="114" spans="1:12" ht="260.10000000000002" customHeight="1" x14ac:dyDescent="0.25">
      <c r="A114" s="107"/>
      <c r="B114" s="100"/>
      <c r="C114" s="108"/>
      <c r="D114" s="109"/>
      <c r="E114" s="103"/>
      <c r="F114" s="103"/>
      <c r="G114" s="110"/>
      <c r="H114" s="50"/>
      <c r="I114" s="111"/>
      <c r="J114" s="106">
        <f t="shared" si="3"/>
        <v>0</v>
      </c>
      <c r="K114" s="1" t="str">
        <f t="shared" si="5"/>
        <v>-</v>
      </c>
      <c r="L114" s="1" t="str">
        <f t="shared" si="4"/>
        <v>-</v>
      </c>
    </row>
    <row r="115" spans="1:12" ht="260.10000000000002" customHeight="1" x14ac:dyDescent="0.25">
      <c r="A115" s="107"/>
      <c r="B115" s="100"/>
      <c r="C115" s="108"/>
      <c r="D115" s="109"/>
      <c r="E115" s="103"/>
      <c r="F115" s="103"/>
      <c r="G115" s="110"/>
      <c r="H115" s="50"/>
      <c r="I115" s="111"/>
      <c r="J115" s="106">
        <f t="shared" si="3"/>
        <v>0</v>
      </c>
      <c r="K115" s="1" t="str">
        <f t="shared" si="5"/>
        <v>-</v>
      </c>
      <c r="L115" s="1" t="str">
        <f t="shared" si="4"/>
        <v>-</v>
      </c>
    </row>
    <row r="116" spans="1:12" ht="260.10000000000002" customHeight="1" x14ac:dyDescent="0.25">
      <c r="A116" s="107"/>
      <c r="B116" s="100"/>
      <c r="C116" s="108"/>
      <c r="D116" s="109"/>
      <c r="E116" s="103"/>
      <c r="F116" s="103"/>
      <c r="G116" s="110"/>
      <c r="H116" s="50"/>
      <c r="I116" s="111"/>
      <c r="J116" s="106">
        <f t="shared" si="3"/>
        <v>0</v>
      </c>
      <c r="K116" s="1" t="str">
        <f t="shared" si="5"/>
        <v>-</v>
      </c>
      <c r="L116" s="1" t="str">
        <f t="shared" si="4"/>
        <v>-</v>
      </c>
    </row>
    <row r="117" spans="1:12" ht="260.10000000000002" customHeight="1" x14ac:dyDescent="0.25">
      <c r="A117" s="107"/>
      <c r="B117" s="100"/>
      <c r="C117" s="108"/>
      <c r="D117" s="109"/>
      <c r="E117" s="103"/>
      <c r="F117" s="103"/>
      <c r="G117" s="110"/>
      <c r="H117" s="50"/>
      <c r="I117" s="111"/>
      <c r="J117" s="106">
        <f t="shared" si="3"/>
        <v>0</v>
      </c>
      <c r="K117" s="1" t="str">
        <f t="shared" si="5"/>
        <v>-</v>
      </c>
      <c r="L117" s="1" t="str">
        <f t="shared" si="4"/>
        <v>-</v>
      </c>
    </row>
    <row r="118" spans="1:12" ht="260.10000000000002" customHeight="1" x14ac:dyDescent="0.25">
      <c r="A118" s="107"/>
      <c r="B118" s="100"/>
      <c r="C118" s="108"/>
      <c r="D118" s="109"/>
      <c r="E118" s="103"/>
      <c r="F118" s="103"/>
      <c r="G118" s="110"/>
      <c r="H118" s="50"/>
      <c r="I118" s="111"/>
      <c r="J118" s="106">
        <f t="shared" si="3"/>
        <v>0</v>
      </c>
      <c r="K118" s="1" t="str">
        <f t="shared" si="5"/>
        <v>-</v>
      </c>
      <c r="L118" s="1" t="str">
        <f t="shared" si="4"/>
        <v>-</v>
      </c>
    </row>
    <row r="119" spans="1:12" ht="260.10000000000002" customHeight="1" x14ac:dyDescent="0.25">
      <c r="A119" s="107"/>
      <c r="B119" s="100"/>
      <c r="C119" s="108"/>
      <c r="D119" s="109"/>
      <c r="E119" s="103"/>
      <c r="F119" s="103"/>
      <c r="G119" s="110"/>
      <c r="H119" s="50"/>
      <c r="I119" s="111"/>
      <c r="J119" s="106">
        <f t="shared" si="3"/>
        <v>0</v>
      </c>
      <c r="K119" s="1" t="str">
        <f t="shared" si="5"/>
        <v>-</v>
      </c>
      <c r="L119" s="1" t="str">
        <f t="shared" si="4"/>
        <v>-</v>
      </c>
    </row>
    <row r="120" spans="1:12" ht="260.10000000000002" customHeight="1" x14ac:dyDescent="0.25">
      <c r="A120" s="107"/>
      <c r="B120" s="100"/>
      <c r="C120" s="108"/>
      <c r="D120" s="109"/>
      <c r="E120" s="103"/>
      <c r="F120" s="103"/>
      <c r="G120" s="110"/>
      <c r="H120" s="50"/>
      <c r="I120" s="111"/>
      <c r="J120" s="106">
        <f t="shared" si="3"/>
        <v>0</v>
      </c>
      <c r="K120" s="1" t="str">
        <f t="shared" si="5"/>
        <v>-</v>
      </c>
      <c r="L120" s="1" t="str">
        <f t="shared" si="4"/>
        <v>-</v>
      </c>
    </row>
    <row r="121" spans="1:12" ht="260.10000000000002" customHeight="1" x14ac:dyDescent="0.25">
      <c r="A121" s="107"/>
      <c r="B121" s="100"/>
      <c r="C121" s="108"/>
      <c r="D121" s="109"/>
      <c r="E121" s="103"/>
      <c r="F121" s="103"/>
      <c r="G121" s="110"/>
      <c r="H121" s="50"/>
      <c r="I121" s="111"/>
      <c r="J121" s="106">
        <f t="shared" si="3"/>
        <v>0</v>
      </c>
      <c r="K121" s="1" t="str">
        <f t="shared" si="5"/>
        <v>-</v>
      </c>
      <c r="L121" s="1" t="str">
        <f t="shared" si="4"/>
        <v>-</v>
      </c>
    </row>
    <row r="122" spans="1:12" ht="260.10000000000002" customHeight="1" x14ac:dyDescent="0.25">
      <c r="A122" s="107"/>
      <c r="B122" s="100"/>
      <c r="C122" s="108"/>
      <c r="D122" s="109"/>
      <c r="E122" s="103"/>
      <c r="F122" s="103"/>
      <c r="G122" s="110"/>
      <c r="H122" s="50"/>
      <c r="I122" s="111"/>
      <c r="J122" s="106">
        <f t="shared" si="3"/>
        <v>0</v>
      </c>
      <c r="K122" s="1" t="str">
        <f t="shared" si="5"/>
        <v>-</v>
      </c>
      <c r="L122" s="1" t="str">
        <f t="shared" si="4"/>
        <v>-</v>
      </c>
    </row>
    <row r="123" spans="1:12" ht="260.10000000000002" customHeight="1" x14ac:dyDescent="0.25">
      <c r="A123" s="107"/>
      <c r="B123" s="100"/>
      <c r="C123" s="108"/>
      <c r="D123" s="109"/>
      <c r="E123" s="103"/>
      <c r="F123" s="103"/>
      <c r="G123" s="110"/>
      <c r="H123" s="50"/>
      <c r="I123" s="111"/>
      <c r="J123" s="106">
        <f t="shared" si="3"/>
        <v>0</v>
      </c>
      <c r="K123" s="1" t="str">
        <f t="shared" si="5"/>
        <v>-</v>
      </c>
      <c r="L123" s="1" t="str">
        <f t="shared" si="4"/>
        <v>-</v>
      </c>
    </row>
    <row r="124" spans="1:12" ht="260.10000000000002" customHeight="1" x14ac:dyDescent="0.25">
      <c r="A124" s="107"/>
      <c r="B124" s="100"/>
      <c r="C124" s="108"/>
      <c r="D124" s="109"/>
      <c r="E124" s="103"/>
      <c r="F124" s="103"/>
      <c r="G124" s="110"/>
      <c r="H124" s="50"/>
      <c r="I124" s="111"/>
      <c r="J124" s="106">
        <f t="shared" si="3"/>
        <v>0</v>
      </c>
      <c r="K124" s="1" t="str">
        <f t="shared" si="5"/>
        <v>-</v>
      </c>
      <c r="L124" s="1" t="str">
        <f t="shared" si="4"/>
        <v>-</v>
      </c>
    </row>
    <row r="125" spans="1:12" ht="260.10000000000002" customHeight="1" x14ac:dyDescent="0.25">
      <c r="A125" s="107"/>
      <c r="B125" s="100"/>
      <c r="C125" s="108"/>
      <c r="D125" s="109"/>
      <c r="E125" s="103"/>
      <c r="F125" s="103"/>
      <c r="G125" s="110"/>
      <c r="H125" s="50"/>
      <c r="I125" s="111"/>
      <c r="J125" s="106">
        <f t="shared" si="3"/>
        <v>0</v>
      </c>
      <c r="K125" s="1" t="str">
        <f t="shared" si="5"/>
        <v>-</v>
      </c>
      <c r="L125" s="1" t="str">
        <f t="shared" si="4"/>
        <v>-</v>
      </c>
    </row>
    <row r="126" spans="1:12" ht="260.10000000000002" customHeight="1" x14ac:dyDescent="0.25">
      <c r="A126" s="107"/>
      <c r="B126" s="100"/>
      <c r="C126" s="108"/>
      <c r="D126" s="109"/>
      <c r="E126" s="103"/>
      <c r="F126" s="103"/>
      <c r="G126" s="110"/>
      <c r="H126" s="50"/>
      <c r="I126" s="111"/>
      <c r="J126" s="106">
        <f t="shared" si="3"/>
        <v>0</v>
      </c>
      <c r="K126" s="1" t="str">
        <f t="shared" si="5"/>
        <v>-</v>
      </c>
      <c r="L126" s="1" t="str">
        <f t="shared" si="4"/>
        <v>-</v>
      </c>
    </row>
    <row r="127" spans="1:12" ht="260.10000000000002" customHeight="1" x14ac:dyDescent="0.25">
      <c r="A127" s="107"/>
      <c r="B127" s="100"/>
      <c r="C127" s="108"/>
      <c r="D127" s="109"/>
      <c r="E127" s="103"/>
      <c r="F127" s="103"/>
      <c r="G127" s="110"/>
      <c r="H127" s="50"/>
      <c r="I127" s="111"/>
      <c r="J127" s="106">
        <f t="shared" si="3"/>
        <v>0</v>
      </c>
      <c r="K127" s="1" t="str">
        <f t="shared" si="5"/>
        <v>-</v>
      </c>
      <c r="L127" s="1" t="str">
        <f t="shared" si="4"/>
        <v>-</v>
      </c>
    </row>
    <row r="128" spans="1:12" ht="260.10000000000002" customHeight="1" x14ac:dyDescent="0.25">
      <c r="A128" s="107"/>
      <c r="B128" s="100"/>
      <c r="C128" s="108"/>
      <c r="D128" s="109"/>
      <c r="E128" s="103"/>
      <c r="F128" s="103"/>
      <c r="G128" s="110"/>
      <c r="H128" s="50"/>
      <c r="I128" s="111"/>
      <c r="J128" s="106">
        <f t="shared" si="3"/>
        <v>0</v>
      </c>
      <c r="K128" s="1" t="str">
        <f t="shared" si="5"/>
        <v>-</v>
      </c>
      <c r="L128" s="1" t="str">
        <f t="shared" si="4"/>
        <v>-</v>
      </c>
    </row>
    <row r="129" spans="1:12" ht="260.10000000000002" customHeight="1" x14ac:dyDescent="0.25">
      <c r="A129" s="107"/>
      <c r="B129" s="100"/>
      <c r="C129" s="108"/>
      <c r="D129" s="109"/>
      <c r="E129" s="103"/>
      <c r="F129" s="103"/>
      <c r="G129" s="110"/>
      <c r="H129" s="50"/>
      <c r="I129" s="111"/>
      <c r="J129" s="106">
        <f t="shared" si="3"/>
        <v>0</v>
      </c>
      <c r="K129" s="1" t="str">
        <f t="shared" si="5"/>
        <v>-</v>
      </c>
      <c r="L129" s="1" t="str">
        <f t="shared" si="4"/>
        <v>-</v>
      </c>
    </row>
    <row r="130" spans="1:12" ht="260.10000000000002" customHeight="1" x14ac:dyDescent="0.25">
      <c r="A130" s="107"/>
      <c r="B130" s="100"/>
      <c r="C130" s="108"/>
      <c r="D130" s="109"/>
      <c r="E130" s="103"/>
      <c r="F130" s="103"/>
      <c r="G130" s="110"/>
      <c r="H130" s="50"/>
      <c r="I130" s="111"/>
      <c r="J130" s="106">
        <f t="shared" si="3"/>
        <v>0</v>
      </c>
      <c r="K130" s="1" t="str">
        <f t="shared" si="5"/>
        <v>-</v>
      </c>
      <c r="L130" s="1" t="str">
        <f t="shared" si="4"/>
        <v>-</v>
      </c>
    </row>
    <row r="131" spans="1:12" ht="260.10000000000002" customHeight="1" x14ac:dyDescent="0.25">
      <c r="A131" s="107"/>
      <c r="B131" s="100"/>
      <c r="C131" s="108"/>
      <c r="D131" s="109"/>
      <c r="E131" s="103"/>
      <c r="F131" s="103"/>
      <c r="G131" s="110"/>
      <c r="H131" s="50"/>
      <c r="I131" s="111"/>
      <c r="J131" s="106">
        <f t="shared" ref="J131:J194" si="6">IF(B131="",0,IF(C131="",0,IF(C131="Staff Costs", G131*H131*I131,IF(C131="Travel and Accommodation",G131*H131*I131,G131*I131))))</f>
        <v>0</v>
      </c>
      <c r="K131" s="1" t="str">
        <f t="shared" si="5"/>
        <v>-</v>
      </c>
      <c r="L131" s="1" t="str">
        <f t="shared" si="4"/>
        <v>-</v>
      </c>
    </row>
    <row r="132" spans="1:12" ht="260.10000000000002" customHeight="1" x14ac:dyDescent="0.25">
      <c r="A132" s="107"/>
      <c r="B132" s="100"/>
      <c r="C132" s="108"/>
      <c r="D132" s="109"/>
      <c r="E132" s="103"/>
      <c r="F132" s="103"/>
      <c r="G132" s="110"/>
      <c r="H132" s="50"/>
      <c r="I132" s="111"/>
      <c r="J132" s="106">
        <f t="shared" si="6"/>
        <v>0</v>
      </c>
      <c r="K132" s="1" t="str">
        <f t="shared" si="5"/>
        <v>-</v>
      </c>
      <c r="L132" s="1" t="str">
        <f t="shared" ref="L132:L195" si="7">CONCATENATE(A132,"-",D132)</f>
        <v>-</v>
      </c>
    </row>
    <row r="133" spans="1:12" ht="260.10000000000002" customHeight="1" x14ac:dyDescent="0.25">
      <c r="A133" s="107"/>
      <c r="B133" s="100"/>
      <c r="C133" s="108"/>
      <c r="D133" s="109"/>
      <c r="E133" s="103"/>
      <c r="F133" s="103"/>
      <c r="G133" s="110"/>
      <c r="H133" s="50"/>
      <c r="I133" s="111"/>
      <c r="J133" s="106">
        <f t="shared" si="6"/>
        <v>0</v>
      </c>
      <c r="K133" s="1" t="str">
        <f t="shared" ref="K133:K196" si="8">CONCATENATE(B133,"-",C133)</f>
        <v>-</v>
      </c>
      <c r="L133" s="1" t="str">
        <f t="shared" si="7"/>
        <v>-</v>
      </c>
    </row>
    <row r="134" spans="1:12" ht="260.10000000000002" customHeight="1" x14ac:dyDescent="0.25">
      <c r="A134" s="107"/>
      <c r="B134" s="100"/>
      <c r="C134" s="108"/>
      <c r="D134" s="109"/>
      <c r="E134" s="103"/>
      <c r="F134" s="103"/>
      <c r="G134" s="110"/>
      <c r="H134" s="50"/>
      <c r="I134" s="111"/>
      <c r="J134" s="106">
        <f t="shared" si="6"/>
        <v>0</v>
      </c>
      <c r="K134" s="1" t="str">
        <f t="shared" si="8"/>
        <v>-</v>
      </c>
      <c r="L134" s="1" t="str">
        <f t="shared" si="7"/>
        <v>-</v>
      </c>
    </row>
    <row r="135" spans="1:12" ht="260.10000000000002" customHeight="1" x14ac:dyDescent="0.25">
      <c r="A135" s="107"/>
      <c r="B135" s="100"/>
      <c r="C135" s="108"/>
      <c r="D135" s="109"/>
      <c r="E135" s="103"/>
      <c r="F135" s="103"/>
      <c r="G135" s="110"/>
      <c r="H135" s="50"/>
      <c r="I135" s="111"/>
      <c r="J135" s="106">
        <f t="shared" si="6"/>
        <v>0</v>
      </c>
      <c r="K135" s="1" t="str">
        <f t="shared" si="8"/>
        <v>-</v>
      </c>
      <c r="L135" s="1" t="str">
        <f t="shared" si="7"/>
        <v>-</v>
      </c>
    </row>
    <row r="136" spans="1:12" ht="260.10000000000002" customHeight="1" x14ac:dyDescent="0.25">
      <c r="A136" s="107"/>
      <c r="B136" s="100"/>
      <c r="C136" s="108"/>
      <c r="D136" s="109"/>
      <c r="E136" s="103"/>
      <c r="F136" s="103"/>
      <c r="G136" s="110"/>
      <c r="H136" s="50"/>
      <c r="I136" s="111"/>
      <c r="J136" s="106">
        <f t="shared" si="6"/>
        <v>0</v>
      </c>
      <c r="K136" s="1" t="str">
        <f t="shared" si="8"/>
        <v>-</v>
      </c>
      <c r="L136" s="1" t="str">
        <f t="shared" si="7"/>
        <v>-</v>
      </c>
    </row>
    <row r="137" spans="1:12" ht="260.10000000000002" customHeight="1" x14ac:dyDescent="0.25">
      <c r="A137" s="107"/>
      <c r="B137" s="100"/>
      <c r="C137" s="108"/>
      <c r="D137" s="109"/>
      <c r="E137" s="103"/>
      <c r="F137" s="103"/>
      <c r="G137" s="110"/>
      <c r="H137" s="50"/>
      <c r="I137" s="111"/>
      <c r="J137" s="106">
        <f t="shared" si="6"/>
        <v>0</v>
      </c>
      <c r="K137" s="1" t="str">
        <f t="shared" si="8"/>
        <v>-</v>
      </c>
      <c r="L137" s="1" t="str">
        <f t="shared" si="7"/>
        <v>-</v>
      </c>
    </row>
    <row r="138" spans="1:12" ht="260.10000000000002" customHeight="1" x14ac:dyDescent="0.25">
      <c r="A138" s="107"/>
      <c r="B138" s="100"/>
      <c r="C138" s="108"/>
      <c r="D138" s="109"/>
      <c r="E138" s="103"/>
      <c r="F138" s="103"/>
      <c r="G138" s="110"/>
      <c r="H138" s="50"/>
      <c r="I138" s="111"/>
      <c r="J138" s="106">
        <f t="shared" si="6"/>
        <v>0</v>
      </c>
      <c r="K138" s="1" t="str">
        <f t="shared" si="8"/>
        <v>-</v>
      </c>
      <c r="L138" s="1" t="str">
        <f t="shared" si="7"/>
        <v>-</v>
      </c>
    </row>
    <row r="139" spans="1:12" ht="260.10000000000002" customHeight="1" x14ac:dyDescent="0.25">
      <c r="A139" s="107"/>
      <c r="B139" s="100"/>
      <c r="C139" s="108"/>
      <c r="D139" s="109"/>
      <c r="E139" s="103"/>
      <c r="F139" s="103"/>
      <c r="G139" s="110"/>
      <c r="H139" s="50"/>
      <c r="I139" s="111"/>
      <c r="J139" s="106">
        <f t="shared" si="6"/>
        <v>0</v>
      </c>
      <c r="K139" s="1" t="str">
        <f t="shared" si="8"/>
        <v>-</v>
      </c>
      <c r="L139" s="1" t="str">
        <f t="shared" si="7"/>
        <v>-</v>
      </c>
    </row>
    <row r="140" spans="1:12" ht="260.10000000000002" customHeight="1" x14ac:dyDescent="0.25">
      <c r="A140" s="107"/>
      <c r="B140" s="100"/>
      <c r="C140" s="108"/>
      <c r="D140" s="109"/>
      <c r="E140" s="103"/>
      <c r="F140" s="103"/>
      <c r="G140" s="110"/>
      <c r="H140" s="50"/>
      <c r="I140" s="111"/>
      <c r="J140" s="106">
        <f t="shared" si="6"/>
        <v>0</v>
      </c>
      <c r="K140" s="1" t="str">
        <f t="shared" si="8"/>
        <v>-</v>
      </c>
      <c r="L140" s="1" t="str">
        <f t="shared" si="7"/>
        <v>-</v>
      </c>
    </row>
    <row r="141" spans="1:12" ht="260.10000000000002" customHeight="1" x14ac:dyDescent="0.25">
      <c r="A141" s="107"/>
      <c r="B141" s="100"/>
      <c r="C141" s="108"/>
      <c r="D141" s="109"/>
      <c r="E141" s="103"/>
      <c r="F141" s="103"/>
      <c r="G141" s="110"/>
      <c r="H141" s="50"/>
      <c r="I141" s="111"/>
      <c r="J141" s="106">
        <f t="shared" si="6"/>
        <v>0</v>
      </c>
      <c r="K141" s="1" t="str">
        <f t="shared" si="8"/>
        <v>-</v>
      </c>
      <c r="L141" s="1" t="str">
        <f t="shared" si="7"/>
        <v>-</v>
      </c>
    </row>
    <row r="142" spans="1:12" ht="260.10000000000002" customHeight="1" x14ac:dyDescent="0.25">
      <c r="A142" s="107"/>
      <c r="B142" s="100"/>
      <c r="C142" s="108"/>
      <c r="D142" s="109"/>
      <c r="E142" s="103"/>
      <c r="F142" s="103"/>
      <c r="G142" s="110"/>
      <c r="H142" s="50"/>
      <c r="I142" s="111"/>
      <c r="J142" s="106">
        <f t="shared" si="6"/>
        <v>0</v>
      </c>
      <c r="K142" s="1" t="str">
        <f t="shared" si="8"/>
        <v>-</v>
      </c>
      <c r="L142" s="1" t="str">
        <f t="shared" si="7"/>
        <v>-</v>
      </c>
    </row>
    <row r="143" spans="1:12" ht="260.10000000000002" customHeight="1" x14ac:dyDescent="0.25">
      <c r="A143" s="107"/>
      <c r="B143" s="100"/>
      <c r="C143" s="108"/>
      <c r="D143" s="109"/>
      <c r="E143" s="103"/>
      <c r="F143" s="103"/>
      <c r="G143" s="110"/>
      <c r="H143" s="50"/>
      <c r="I143" s="111"/>
      <c r="J143" s="106">
        <f t="shared" si="6"/>
        <v>0</v>
      </c>
      <c r="K143" s="1" t="str">
        <f t="shared" si="8"/>
        <v>-</v>
      </c>
      <c r="L143" s="1" t="str">
        <f t="shared" si="7"/>
        <v>-</v>
      </c>
    </row>
    <row r="144" spans="1:12" ht="260.10000000000002" customHeight="1" x14ac:dyDescent="0.25">
      <c r="A144" s="107"/>
      <c r="B144" s="100"/>
      <c r="C144" s="108"/>
      <c r="D144" s="109"/>
      <c r="E144" s="103"/>
      <c r="F144" s="103"/>
      <c r="G144" s="110"/>
      <c r="H144" s="50"/>
      <c r="I144" s="111"/>
      <c r="J144" s="106">
        <f t="shared" si="6"/>
        <v>0</v>
      </c>
      <c r="K144" s="1" t="str">
        <f t="shared" si="8"/>
        <v>-</v>
      </c>
      <c r="L144" s="1" t="str">
        <f t="shared" si="7"/>
        <v>-</v>
      </c>
    </row>
    <row r="145" spans="1:12" ht="260.10000000000002" customHeight="1" x14ac:dyDescent="0.25">
      <c r="A145" s="107"/>
      <c r="B145" s="100"/>
      <c r="C145" s="108"/>
      <c r="D145" s="109"/>
      <c r="E145" s="103"/>
      <c r="F145" s="103"/>
      <c r="G145" s="110"/>
      <c r="H145" s="50"/>
      <c r="I145" s="111"/>
      <c r="J145" s="106">
        <f t="shared" si="6"/>
        <v>0</v>
      </c>
      <c r="K145" s="1" t="str">
        <f t="shared" si="8"/>
        <v>-</v>
      </c>
      <c r="L145" s="1" t="str">
        <f t="shared" si="7"/>
        <v>-</v>
      </c>
    </row>
    <row r="146" spans="1:12" ht="260.10000000000002" customHeight="1" x14ac:dyDescent="0.25">
      <c r="A146" s="107"/>
      <c r="B146" s="100"/>
      <c r="C146" s="108"/>
      <c r="D146" s="109"/>
      <c r="E146" s="103"/>
      <c r="F146" s="103"/>
      <c r="G146" s="110"/>
      <c r="H146" s="50"/>
      <c r="I146" s="111"/>
      <c r="J146" s="106">
        <f t="shared" si="6"/>
        <v>0</v>
      </c>
      <c r="K146" s="1" t="str">
        <f t="shared" si="8"/>
        <v>-</v>
      </c>
      <c r="L146" s="1" t="str">
        <f t="shared" si="7"/>
        <v>-</v>
      </c>
    </row>
    <row r="147" spans="1:12" ht="260.10000000000002" customHeight="1" x14ac:dyDescent="0.25">
      <c r="A147" s="107"/>
      <c r="B147" s="100"/>
      <c r="C147" s="108"/>
      <c r="D147" s="109"/>
      <c r="E147" s="103"/>
      <c r="F147" s="103"/>
      <c r="G147" s="110"/>
      <c r="H147" s="50"/>
      <c r="I147" s="111"/>
      <c r="J147" s="106">
        <f t="shared" si="6"/>
        <v>0</v>
      </c>
      <c r="K147" s="1" t="str">
        <f t="shared" si="8"/>
        <v>-</v>
      </c>
      <c r="L147" s="1" t="str">
        <f t="shared" si="7"/>
        <v>-</v>
      </c>
    </row>
    <row r="148" spans="1:12" ht="260.10000000000002" customHeight="1" x14ac:dyDescent="0.25">
      <c r="A148" s="107"/>
      <c r="B148" s="100"/>
      <c r="C148" s="108"/>
      <c r="D148" s="109"/>
      <c r="E148" s="103"/>
      <c r="F148" s="103"/>
      <c r="G148" s="110"/>
      <c r="H148" s="50"/>
      <c r="I148" s="111"/>
      <c r="J148" s="106">
        <f t="shared" si="6"/>
        <v>0</v>
      </c>
      <c r="K148" s="1" t="str">
        <f t="shared" si="8"/>
        <v>-</v>
      </c>
      <c r="L148" s="1" t="str">
        <f t="shared" si="7"/>
        <v>-</v>
      </c>
    </row>
    <row r="149" spans="1:12" ht="260.10000000000002" customHeight="1" x14ac:dyDescent="0.25">
      <c r="A149" s="107"/>
      <c r="B149" s="100"/>
      <c r="C149" s="108"/>
      <c r="D149" s="109"/>
      <c r="E149" s="103"/>
      <c r="F149" s="103"/>
      <c r="G149" s="110"/>
      <c r="H149" s="50"/>
      <c r="I149" s="111"/>
      <c r="J149" s="106">
        <f t="shared" si="6"/>
        <v>0</v>
      </c>
      <c r="K149" s="1" t="str">
        <f t="shared" si="8"/>
        <v>-</v>
      </c>
      <c r="L149" s="1" t="str">
        <f t="shared" si="7"/>
        <v>-</v>
      </c>
    </row>
    <row r="150" spans="1:12" ht="260.10000000000002" customHeight="1" x14ac:dyDescent="0.25">
      <c r="A150" s="107"/>
      <c r="B150" s="100"/>
      <c r="C150" s="108"/>
      <c r="D150" s="109"/>
      <c r="E150" s="103"/>
      <c r="F150" s="103"/>
      <c r="G150" s="110"/>
      <c r="H150" s="50"/>
      <c r="I150" s="111"/>
      <c r="J150" s="106">
        <f t="shared" si="6"/>
        <v>0</v>
      </c>
      <c r="K150" s="1" t="str">
        <f t="shared" si="8"/>
        <v>-</v>
      </c>
      <c r="L150" s="1" t="str">
        <f t="shared" si="7"/>
        <v>-</v>
      </c>
    </row>
    <row r="151" spans="1:12" ht="260.10000000000002" customHeight="1" x14ac:dyDescent="0.25">
      <c r="A151" s="107"/>
      <c r="B151" s="100"/>
      <c r="C151" s="108"/>
      <c r="D151" s="109"/>
      <c r="E151" s="103"/>
      <c r="F151" s="103"/>
      <c r="G151" s="110"/>
      <c r="H151" s="50"/>
      <c r="I151" s="111"/>
      <c r="J151" s="106">
        <f t="shared" si="6"/>
        <v>0</v>
      </c>
      <c r="K151" s="1" t="str">
        <f t="shared" si="8"/>
        <v>-</v>
      </c>
      <c r="L151" s="1" t="str">
        <f t="shared" si="7"/>
        <v>-</v>
      </c>
    </row>
    <row r="152" spans="1:12" ht="260.10000000000002" customHeight="1" x14ac:dyDescent="0.25">
      <c r="A152" s="107"/>
      <c r="B152" s="100"/>
      <c r="C152" s="108"/>
      <c r="D152" s="109"/>
      <c r="E152" s="103"/>
      <c r="F152" s="103"/>
      <c r="G152" s="110"/>
      <c r="H152" s="50"/>
      <c r="I152" s="111"/>
      <c r="J152" s="106">
        <f t="shared" si="6"/>
        <v>0</v>
      </c>
      <c r="K152" s="1" t="str">
        <f t="shared" si="8"/>
        <v>-</v>
      </c>
      <c r="L152" s="1" t="str">
        <f t="shared" si="7"/>
        <v>-</v>
      </c>
    </row>
    <row r="153" spans="1:12" ht="260.10000000000002" customHeight="1" x14ac:dyDescent="0.25">
      <c r="A153" s="107"/>
      <c r="B153" s="100"/>
      <c r="C153" s="108"/>
      <c r="D153" s="109"/>
      <c r="E153" s="103"/>
      <c r="F153" s="103"/>
      <c r="G153" s="110"/>
      <c r="H153" s="50"/>
      <c r="I153" s="111"/>
      <c r="J153" s="106">
        <f t="shared" si="6"/>
        <v>0</v>
      </c>
      <c r="K153" s="1" t="str">
        <f t="shared" si="8"/>
        <v>-</v>
      </c>
      <c r="L153" s="1" t="str">
        <f t="shared" si="7"/>
        <v>-</v>
      </c>
    </row>
    <row r="154" spans="1:12" ht="260.10000000000002" customHeight="1" x14ac:dyDescent="0.25">
      <c r="A154" s="107"/>
      <c r="B154" s="100"/>
      <c r="C154" s="108"/>
      <c r="D154" s="109"/>
      <c r="E154" s="103"/>
      <c r="F154" s="103"/>
      <c r="G154" s="110"/>
      <c r="H154" s="50"/>
      <c r="I154" s="111"/>
      <c r="J154" s="106">
        <f t="shared" si="6"/>
        <v>0</v>
      </c>
      <c r="K154" s="1" t="str">
        <f t="shared" si="8"/>
        <v>-</v>
      </c>
      <c r="L154" s="1" t="str">
        <f t="shared" si="7"/>
        <v>-</v>
      </c>
    </row>
    <row r="155" spans="1:12" ht="260.10000000000002" customHeight="1" x14ac:dyDescent="0.25">
      <c r="A155" s="107"/>
      <c r="B155" s="100"/>
      <c r="C155" s="108"/>
      <c r="D155" s="109"/>
      <c r="E155" s="103"/>
      <c r="F155" s="103"/>
      <c r="G155" s="110"/>
      <c r="H155" s="50"/>
      <c r="I155" s="111"/>
      <c r="J155" s="106">
        <f t="shared" si="6"/>
        <v>0</v>
      </c>
      <c r="K155" s="1" t="str">
        <f t="shared" si="8"/>
        <v>-</v>
      </c>
      <c r="L155" s="1" t="str">
        <f t="shared" si="7"/>
        <v>-</v>
      </c>
    </row>
    <row r="156" spans="1:12" ht="260.10000000000002" customHeight="1" x14ac:dyDescent="0.25">
      <c r="A156" s="107"/>
      <c r="B156" s="100"/>
      <c r="C156" s="108"/>
      <c r="D156" s="109"/>
      <c r="E156" s="103"/>
      <c r="F156" s="103"/>
      <c r="G156" s="110"/>
      <c r="H156" s="50"/>
      <c r="I156" s="111"/>
      <c r="J156" s="106">
        <f t="shared" si="6"/>
        <v>0</v>
      </c>
      <c r="K156" s="1" t="str">
        <f t="shared" si="8"/>
        <v>-</v>
      </c>
      <c r="L156" s="1" t="str">
        <f t="shared" si="7"/>
        <v>-</v>
      </c>
    </row>
    <row r="157" spans="1:12" ht="260.10000000000002" customHeight="1" x14ac:dyDescent="0.25">
      <c r="A157" s="107"/>
      <c r="B157" s="100"/>
      <c r="C157" s="108"/>
      <c r="D157" s="109"/>
      <c r="E157" s="103"/>
      <c r="F157" s="103"/>
      <c r="G157" s="110"/>
      <c r="H157" s="50"/>
      <c r="I157" s="111"/>
      <c r="J157" s="106">
        <f t="shared" si="6"/>
        <v>0</v>
      </c>
      <c r="K157" s="1" t="str">
        <f t="shared" si="8"/>
        <v>-</v>
      </c>
      <c r="L157" s="1" t="str">
        <f t="shared" si="7"/>
        <v>-</v>
      </c>
    </row>
    <row r="158" spans="1:12" ht="260.10000000000002" customHeight="1" x14ac:dyDescent="0.25">
      <c r="A158" s="107"/>
      <c r="B158" s="100"/>
      <c r="C158" s="108"/>
      <c r="D158" s="109"/>
      <c r="E158" s="103"/>
      <c r="F158" s="103"/>
      <c r="G158" s="110"/>
      <c r="H158" s="50"/>
      <c r="I158" s="111"/>
      <c r="J158" s="106">
        <f t="shared" si="6"/>
        <v>0</v>
      </c>
      <c r="K158" s="1" t="str">
        <f t="shared" si="8"/>
        <v>-</v>
      </c>
      <c r="L158" s="1" t="str">
        <f t="shared" si="7"/>
        <v>-</v>
      </c>
    </row>
    <row r="159" spans="1:12" ht="260.10000000000002" customHeight="1" x14ac:dyDescent="0.25">
      <c r="A159" s="107"/>
      <c r="B159" s="100"/>
      <c r="C159" s="108"/>
      <c r="D159" s="109"/>
      <c r="E159" s="103"/>
      <c r="F159" s="103"/>
      <c r="G159" s="110"/>
      <c r="H159" s="50"/>
      <c r="I159" s="111"/>
      <c r="J159" s="106">
        <f t="shared" si="6"/>
        <v>0</v>
      </c>
      <c r="K159" s="1" t="str">
        <f t="shared" si="8"/>
        <v>-</v>
      </c>
      <c r="L159" s="1" t="str">
        <f t="shared" si="7"/>
        <v>-</v>
      </c>
    </row>
    <row r="160" spans="1:12" ht="260.10000000000002" customHeight="1" x14ac:dyDescent="0.25">
      <c r="A160" s="107"/>
      <c r="B160" s="100"/>
      <c r="C160" s="108"/>
      <c r="D160" s="109"/>
      <c r="E160" s="103"/>
      <c r="F160" s="103"/>
      <c r="G160" s="110"/>
      <c r="H160" s="50"/>
      <c r="I160" s="111"/>
      <c r="J160" s="106">
        <f t="shared" si="6"/>
        <v>0</v>
      </c>
      <c r="K160" s="1" t="str">
        <f t="shared" si="8"/>
        <v>-</v>
      </c>
      <c r="L160" s="1" t="str">
        <f t="shared" si="7"/>
        <v>-</v>
      </c>
    </row>
    <row r="161" spans="1:12" ht="260.10000000000002" customHeight="1" x14ac:dyDescent="0.25">
      <c r="A161" s="107"/>
      <c r="B161" s="100"/>
      <c r="C161" s="108"/>
      <c r="D161" s="109"/>
      <c r="E161" s="103"/>
      <c r="F161" s="103"/>
      <c r="G161" s="110"/>
      <c r="H161" s="50"/>
      <c r="I161" s="111"/>
      <c r="J161" s="106">
        <f t="shared" si="6"/>
        <v>0</v>
      </c>
      <c r="K161" s="1" t="str">
        <f t="shared" si="8"/>
        <v>-</v>
      </c>
      <c r="L161" s="1" t="str">
        <f t="shared" si="7"/>
        <v>-</v>
      </c>
    </row>
    <row r="162" spans="1:12" ht="260.10000000000002" customHeight="1" x14ac:dyDescent="0.25">
      <c r="A162" s="107"/>
      <c r="B162" s="100"/>
      <c r="C162" s="108"/>
      <c r="D162" s="109"/>
      <c r="E162" s="103"/>
      <c r="F162" s="103"/>
      <c r="G162" s="110"/>
      <c r="H162" s="50"/>
      <c r="I162" s="111"/>
      <c r="J162" s="106">
        <f t="shared" si="6"/>
        <v>0</v>
      </c>
      <c r="K162" s="1" t="str">
        <f t="shared" si="8"/>
        <v>-</v>
      </c>
      <c r="L162" s="1" t="str">
        <f t="shared" si="7"/>
        <v>-</v>
      </c>
    </row>
    <row r="163" spans="1:12" ht="260.10000000000002" customHeight="1" x14ac:dyDescent="0.25">
      <c r="A163" s="107"/>
      <c r="B163" s="100"/>
      <c r="C163" s="108"/>
      <c r="D163" s="109"/>
      <c r="E163" s="103"/>
      <c r="F163" s="103"/>
      <c r="G163" s="110"/>
      <c r="H163" s="50"/>
      <c r="I163" s="111"/>
      <c r="J163" s="106">
        <f t="shared" si="6"/>
        <v>0</v>
      </c>
      <c r="K163" s="1" t="str">
        <f t="shared" si="8"/>
        <v>-</v>
      </c>
      <c r="L163" s="1" t="str">
        <f t="shared" si="7"/>
        <v>-</v>
      </c>
    </row>
    <row r="164" spans="1:12" ht="260.10000000000002" customHeight="1" x14ac:dyDescent="0.25">
      <c r="A164" s="107"/>
      <c r="B164" s="100"/>
      <c r="C164" s="108"/>
      <c r="D164" s="109"/>
      <c r="E164" s="103"/>
      <c r="F164" s="103"/>
      <c r="G164" s="110"/>
      <c r="H164" s="50"/>
      <c r="I164" s="111"/>
      <c r="J164" s="106">
        <f t="shared" si="6"/>
        <v>0</v>
      </c>
      <c r="K164" s="1" t="str">
        <f t="shared" si="8"/>
        <v>-</v>
      </c>
      <c r="L164" s="1" t="str">
        <f t="shared" si="7"/>
        <v>-</v>
      </c>
    </row>
    <row r="165" spans="1:12" ht="260.10000000000002" customHeight="1" x14ac:dyDescent="0.25">
      <c r="A165" s="107"/>
      <c r="B165" s="100"/>
      <c r="C165" s="108"/>
      <c r="D165" s="109"/>
      <c r="E165" s="103"/>
      <c r="F165" s="103"/>
      <c r="G165" s="110"/>
      <c r="H165" s="50"/>
      <c r="I165" s="111"/>
      <c r="J165" s="106">
        <f t="shared" si="6"/>
        <v>0</v>
      </c>
      <c r="K165" s="1" t="str">
        <f t="shared" si="8"/>
        <v>-</v>
      </c>
      <c r="L165" s="1" t="str">
        <f t="shared" si="7"/>
        <v>-</v>
      </c>
    </row>
    <row r="166" spans="1:12" ht="260.10000000000002" customHeight="1" x14ac:dyDescent="0.25">
      <c r="A166" s="107"/>
      <c r="B166" s="100"/>
      <c r="C166" s="108"/>
      <c r="D166" s="109"/>
      <c r="E166" s="103"/>
      <c r="F166" s="103"/>
      <c r="G166" s="110"/>
      <c r="H166" s="50"/>
      <c r="I166" s="111"/>
      <c r="J166" s="106">
        <f t="shared" si="6"/>
        <v>0</v>
      </c>
      <c r="K166" s="1" t="str">
        <f t="shared" si="8"/>
        <v>-</v>
      </c>
      <c r="L166" s="1" t="str">
        <f t="shared" si="7"/>
        <v>-</v>
      </c>
    </row>
    <row r="167" spans="1:12" ht="260.10000000000002" customHeight="1" x14ac:dyDescent="0.25">
      <c r="A167" s="107"/>
      <c r="B167" s="100"/>
      <c r="C167" s="108"/>
      <c r="D167" s="109"/>
      <c r="E167" s="103"/>
      <c r="F167" s="103"/>
      <c r="G167" s="110"/>
      <c r="H167" s="50"/>
      <c r="I167" s="111"/>
      <c r="J167" s="106">
        <f t="shared" si="6"/>
        <v>0</v>
      </c>
      <c r="K167" s="1" t="str">
        <f t="shared" si="8"/>
        <v>-</v>
      </c>
      <c r="L167" s="1" t="str">
        <f t="shared" si="7"/>
        <v>-</v>
      </c>
    </row>
    <row r="168" spans="1:12" ht="260.10000000000002" customHeight="1" x14ac:dyDescent="0.25">
      <c r="A168" s="107"/>
      <c r="B168" s="100"/>
      <c r="C168" s="108"/>
      <c r="D168" s="109"/>
      <c r="E168" s="103"/>
      <c r="F168" s="103"/>
      <c r="G168" s="110"/>
      <c r="H168" s="50"/>
      <c r="I168" s="111"/>
      <c r="J168" s="106">
        <f t="shared" si="6"/>
        <v>0</v>
      </c>
      <c r="K168" s="1" t="str">
        <f t="shared" si="8"/>
        <v>-</v>
      </c>
      <c r="L168" s="1" t="str">
        <f t="shared" si="7"/>
        <v>-</v>
      </c>
    </row>
    <row r="169" spans="1:12" ht="260.10000000000002" customHeight="1" x14ac:dyDescent="0.25">
      <c r="A169" s="107"/>
      <c r="B169" s="100"/>
      <c r="C169" s="108"/>
      <c r="D169" s="109"/>
      <c r="E169" s="103"/>
      <c r="F169" s="103"/>
      <c r="G169" s="110"/>
      <c r="H169" s="50"/>
      <c r="I169" s="111"/>
      <c r="J169" s="106">
        <f t="shared" si="6"/>
        <v>0</v>
      </c>
      <c r="K169" s="1" t="str">
        <f t="shared" si="8"/>
        <v>-</v>
      </c>
      <c r="L169" s="1" t="str">
        <f t="shared" si="7"/>
        <v>-</v>
      </c>
    </row>
    <row r="170" spans="1:12" ht="260.10000000000002" customHeight="1" x14ac:dyDescent="0.25">
      <c r="A170" s="107"/>
      <c r="B170" s="100"/>
      <c r="C170" s="108"/>
      <c r="D170" s="109"/>
      <c r="E170" s="103"/>
      <c r="F170" s="103"/>
      <c r="G170" s="110"/>
      <c r="H170" s="50"/>
      <c r="I170" s="111"/>
      <c r="J170" s="106">
        <f t="shared" si="6"/>
        <v>0</v>
      </c>
      <c r="K170" s="1" t="str">
        <f t="shared" si="8"/>
        <v>-</v>
      </c>
      <c r="L170" s="1" t="str">
        <f t="shared" si="7"/>
        <v>-</v>
      </c>
    </row>
    <row r="171" spans="1:12" ht="260.10000000000002" customHeight="1" x14ac:dyDescent="0.25">
      <c r="A171" s="107"/>
      <c r="B171" s="100"/>
      <c r="C171" s="108"/>
      <c r="D171" s="109"/>
      <c r="E171" s="103"/>
      <c r="F171" s="103"/>
      <c r="G171" s="110"/>
      <c r="H171" s="50"/>
      <c r="I171" s="111"/>
      <c r="J171" s="106">
        <f t="shared" si="6"/>
        <v>0</v>
      </c>
      <c r="K171" s="1" t="str">
        <f t="shared" si="8"/>
        <v>-</v>
      </c>
      <c r="L171" s="1" t="str">
        <f t="shared" si="7"/>
        <v>-</v>
      </c>
    </row>
    <row r="172" spans="1:12" ht="260.10000000000002" customHeight="1" x14ac:dyDescent="0.25">
      <c r="A172" s="107"/>
      <c r="B172" s="100"/>
      <c r="C172" s="108"/>
      <c r="D172" s="109"/>
      <c r="E172" s="103"/>
      <c r="F172" s="103"/>
      <c r="G172" s="110"/>
      <c r="H172" s="50"/>
      <c r="I172" s="111"/>
      <c r="J172" s="106">
        <f t="shared" si="6"/>
        <v>0</v>
      </c>
      <c r="K172" s="1" t="str">
        <f t="shared" si="8"/>
        <v>-</v>
      </c>
      <c r="L172" s="1" t="str">
        <f t="shared" si="7"/>
        <v>-</v>
      </c>
    </row>
    <row r="173" spans="1:12" ht="260.10000000000002" customHeight="1" x14ac:dyDescent="0.25">
      <c r="A173" s="107"/>
      <c r="B173" s="100"/>
      <c r="C173" s="108"/>
      <c r="D173" s="109"/>
      <c r="E173" s="103"/>
      <c r="F173" s="103"/>
      <c r="G173" s="110"/>
      <c r="H173" s="50"/>
      <c r="I173" s="111"/>
      <c r="J173" s="106">
        <f t="shared" si="6"/>
        <v>0</v>
      </c>
      <c r="K173" s="1" t="str">
        <f t="shared" si="8"/>
        <v>-</v>
      </c>
      <c r="L173" s="1" t="str">
        <f t="shared" si="7"/>
        <v>-</v>
      </c>
    </row>
    <row r="174" spans="1:12" ht="260.10000000000002" customHeight="1" x14ac:dyDescent="0.25">
      <c r="A174" s="107"/>
      <c r="B174" s="100"/>
      <c r="C174" s="108"/>
      <c r="D174" s="109"/>
      <c r="E174" s="103"/>
      <c r="F174" s="103"/>
      <c r="G174" s="110"/>
      <c r="H174" s="50"/>
      <c r="I174" s="111"/>
      <c r="J174" s="106">
        <f t="shared" si="6"/>
        <v>0</v>
      </c>
      <c r="K174" s="1" t="str">
        <f t="shared" si="8"/>
        <v>-</v>
      </c>
      <c r="L174" s="1" t="str">
        <f t="shared" si="7"/>
        <v>-</v>
      </c>
    </row>
    <row r="175" spans="1:12" ht="260.10000000000002" customHeight="1" x14ac:dyDescent="0.25">
      <c r="A175" s="107"/>
      <c r="B175" s="100"/>
      <c r="C175" s="108"/>
      <c r="D175" s="109"/>
      <c r="E175" s="103"/>
      <c r="F175" s="103"/>
      <c r="G175" s="110"/>
      <c r="H175" s="50"/>
      <c r="I175" s="111"/>
      <c r="J175" s="106">
        <f t="shared" si="6"/>
        <v>0</v>
      </c>
      <c r="K175" s="1" t="str">
        <f t="shared" si="8"/>
        <v>-</v>
      </c>
      <c r="L175" s="1" t="str">
        <f t="shared" si="7"/>
        <v>-</v>
      </c>
    </row>
    <row r="176" spans="1:12" ht="260.10000000000002" customHeight="1" x14ac:dyDescent="0.25">
      <c r="A176" s="107"/>
      <c r="B176" s="100"/>
      <c r="C176" s="108"/>
      <c r="D176" s="109"/>
      <c r="E176" s="103"/>
      <c r="F176" s="103"/>
      <c r="G176" s="110"/>
      <c r="H176" s="50"/>
      <c r="I176" s="111"/>
      <c r="J176" s="106">
        <f t="shared" si="6"/>
        <v>0</v>
      </c>
      <c r="K176" s="1" t="str">
        <f t="shared" si="8"/>
        <v>-</v>
      </c>
      <c r="L176" s="1" t="str">
        <f t="shared" si="7"/>
        <v>-</v>
      </c>
    </row>
    <row r="177" spans="1:12" ht="260.10000000000002" customHeight="1" x14ac:dyDescent="0.25">
      <c r="A177" s="107"/>
      <c r="B177" s="100"/>
      <c r="C177" s="108"/>
      <c r="D177" s="109"/>
      <c r="E177" s="103"/>
      <c r="F177" s="103"/>
      <c r="G177" s="110"/>
      <c r="H177" s="50"/>
      <c r="I177" s="111"/>
      <c r="J177" s="106">
        <f t="shared" si="6"/>
        <v>0</v>
      </c>
      <c r="K177" s="1" t="str">
        <f t="shared" si="8"/>
        <v>-</v>
      </c>
      <c r="L177" s="1" t="str">
        <f t="shared" si="7"/>
        <v>-</v>
      </c>
    </row>
    <row r="178" spans="1:12" ht="260.10000000000002" customHeight="1" x14ac:dyDescent="0.25">
      <c r="A178" s="107"/>
      <c r="B178" s="100"/>
      <c r="C178" s="108"/>
      <c r="D178" s="109"/>
      <c r="E178" s="103"/>
      <c r="F178" s="103"/>
      <c r="G178" s="110"/>
      <c r="H178" s="50"/>
      <c r="I178" s="111"/>
      <c r="J178" s="106">
        <f t="shared" si="6"/>
        <v>0</v>
      </c>
      <c r="K178" s="1" t="str">
        <f t="shared" si="8"/>
        <v>-</v>
      </c>
      <c r="L178" s="1" t="str">
        <f t="shared" si="7"/>
        <v>-</v>
      </c>
    </row>
    <row r="179" spans="1:12" ht="260.10000000000002" customHeight="1" x14ac:dyDescent="0.25">
      <c r="A179" s="107"/>
      <c r="B179" s="100"/>
      <c r="C179" s="108"/>
      <c r="D179" s="109"/>
      <c r="E179" s="103"/>
      <c r="F179" s="103"/>
      <c r="G179" s="110"/>
      <c r="H179" s="50"/>
      <c r="I179" s="111"/>
      <c r="J179" s="106">
        <f t="shared" si="6"/>
        <v>0</v>
      </c>
      <c r="K179" s="1" t="str">
        <f t="shared" si="8"/>
        <v>-</v>
      </c>
      <c r="L179" s="1" t="str">
        <f t="shared" si="7"/>
        <v>-</v>
      </c>
    </row>
    <row r="180" spans="1:12" ht="260.10000000000002" customHeight="1" x14ac:dyDescent="0.25">
      <c r="A180" s="107"/>
      <c r="B180" s="100"/>
      <c r="C180" s="108"/>
      <c r="D180" s="109"/>
      <c r="E180" s="103"/>
      <c r="F180" s="103"/>
      <c r="G180" s="110"/>
      <c r="H180" s="50"/>
      <c r="I180" s="111"/>
      <c r="J180" s="106">
        <f t="shared" si="6"/>
        <v>0</v>
      </c>
      <c r="K180" s="1" t="str">
        <f t="shared" si="8"/>
        <v>-</v>
      </c>
      <c r="L180" s="1" t="str">
        <f t="shared" si="7"/>
        <v>-</v>
      </c>
    </row>
    <row r="181" spans="1:12" ht="260.10000000000002" customHeight="1" x14ac:dyDescent="0.25">
      <c r="A181" s="107"/>
      <c r="B181" s="100"/>
      <c r="C181" s="108"/>
      <c r="D181" s="109"/>
      <c r="E181" s="103"/>
      <c r="F181" s="103"/>
      <c r="G181" s="110"/>
      <c r="H181" s="50"/>
      <c r="I181" s="111"/>
      <c r="J181" s="106">
        <f t="shared" si="6"/>
        <v>0</v>
      </c>
      <c r="K181" s="1" t="str">
        <f t="shared" si="8"/>
        <v>-</v>
      </c>
      <c r="L181" s="1" t="str">
        <f t="shared" si="7"/>
        <v>-</v>
      </c>
    </row>
    <row r="182" spans="1:12" ht="260.10000000000002" customHeight="1" x14ac:dyDescent="0.25">
      <c r="A182" s="107"/>
      <c r="B182" s="100"/>
      <c r="C182" s="108"/>
      <c r="D182" s="109"/>
      <c r="E182" s="103"/>
      <c r="F182" s="103"/>
      <c r="G182" s="110"/>
      <c r="H182" s="50"/>
      <c r="I182" s="111"/>
      <c r="J182" s="106">
        <f t="shared" si="6"/>
        <v>0</v>
      </c>
      <c r="K182" s="1" t="str">
        <f t="shared" si="8"/>
        <v>-</v>
      </c>
      <c r="L182" s="1" t="str">
        <f t="shared" si="7"/>
        <v>-</v>
      </c>
    </row>
    <row r="183" spans="1:12" ht="260.10000000000002" customHeight="1" x14ac:dyDescent="0.25">
      <c r="A183" s="107"/>
      <c r="B183" s="100"/>
      <c r="C183" s="108"/>
      <c r="D183" s="109"/>
      <c r="E183" s="103"/>
      <c r="F183" s="103"/>
      <c r="G183" s="110"/>
      <c r="H183" s="50"/>
      <c r="I183" s="111"/>
      <c r="J183" s="106">
        <f t="shared" si="6"/>
        <v>0</v>
      </c>
      <c r="K183" s="1" t="str">
        <f t="shared" si="8"/>
        <v>-</v>
      </c>
      <c r="L183" s="1" t="str">
        <f t="shared" si="7"/>
        <v>-</v>
      </c>
    </row>
    <row r="184" spans="1:12" ht="260.10000000000002" customHeight="1" x14ac:dyDescent="0.25">
      <c r="A184" s="107"/>
      <c r="B184" s="100"/>
      <c r="C184" s="108"/>
      <c r="D184" s="109"/>
      <c r="E184" s="103"/>
      <c r="F184" s="103"/>
      <c r="G184" s="110"/>
      <c r="H184" s="50"/>
      <c r="I184" s="111"/>
      <c r="J184" s="106">
        <f t="shared" si="6"/>
        <v>0</v>
      </c>
      <c r="K184" s="1" t="str">
        <f t="shared" si="8"/>
        <v>-</v>
      </c>
      <c r="L184" s="1" t="str">
        <f t="shared" si="7"/>
        <v>-</v>
      </c>
    </row>
    <row r="185" spans="1:12" ht="260.10000000000002" customHeight="1" x14ac:dyDescent="0.25">
      <c r="A185" s="107"/>
      <c r="B185" s="100"/>
      <c r="C185" s="108"/>
      <c r="D185" s="109"/>
      <c r="E185" s="103"/>
      <c r="F185" s="103"/>
      <c r="G185" s="110"/>
      <c r="H185" s="50"/>
      <c r="I185" s="111"/>
      <c r="J185" s="106">
        <f t="shared" si="6"/>
        <v>0</v>
      </c>
      <c r="K185" s="1" t="str">
        <f t="shared" si="8"/>
        <v>-</v>
      </c>
      <c r="L185" s="1" t="str">
        <f t="shared" si="7"/>
        <v>-</v>
      </c>
    </row>
    <row r="186" spans="1:12" ht="260.10000000000002" customHeight="1" x14ac:dyDescent="0.25">
      <c r="A186" s="107"/>
      <c r="B186" s="100"/>
      <c r="C186" s="108"/>
      <c r="D186" s="109"/>
      <c r="E186" s="103"/>
      <c r="F186" s="103"/>
      <c r="G186" s="110"/>
      <c r="H186" s="50"/>
      <c r="I186" s="111"/>
      <c r="J186" s="106">
        <f t="shared" si="6"/>
        <v>0</v>
      </c>
      <c r="K186" s="1" t="str">
        <f t="shared" si="8"/>
        <v>-</v>
      </c>
      <c r="L186" s="1" t="str">
        <f t="shared" si="7"/>
        <v>-</v>
      </c>
    </row>
    <row r="187" spans="1:12" ht="260.10000000000002" customHeight="1" x14ac:dyDescent="0.25">
      <c r="A187" s="107"/>
      <c r="B187" s="100"/>
      <c r="C187" s="108"/>
      <c r="D187" s="109"/>
      <c r="E187" s="103"/>
      <c r="F187" s="103"/>
      <c r="G187" s="110"/>
      <c r="H187" s="50"/>
      <c r="I187" s="111"/>
      <c r="J187" s="106">
        <f t="shared" si="6"/>
        <v>0</v>
      </c>
      <c r="K187" s="1" t="str">
        <f t="shared" si="8"/>
        <v>-</v>
      </c>
      <c r="L187" s="1" t="str">
        <f t="shared" si="7"/>
        <v>-</v>
      </c>
    </row>
    <row r="188" spans="1:12" ht="260.10000000000002" customHeight="1" x14ac:dyDescent="0.25">
      <c r="A188" s="107"/>
      <c r="B188" s="100"/>
      <c r="C188" s="108"/>
      <c r="D188" s="109"/>
      <c r="E188" s="103"/>
      <c r="F188" s="103"/>
      <c r="G188" s="110"/>
      <c r="H188" s="50"/>
      <c r="I188" s="111"/>
      <c r="J188" s="106">
        <f t="shared" si="6"/>
        <v>0</v>
      </c>
      <c r="K188" s="1" t="str">
        <f t="shared" si="8"/>
        <v>-</v>
      </c>
      <c r="L188" s="1" t="str">
        <f t="shared" si="7"/>
        <v>-</v>
      </c>
    </row>
    <row r="189" spans="1:12" ht="260.10000000000002" customHeight="1" x14ac:dyDescent="0.25">
      <c r="A189" s="107"/>
      <c r="B189" s="100"/>
      <c r="C189" s="108"/>
      <c r="D189" s="109"/>
      <c r="E189" s="103"/>
      <c r="F189" s="103"/>
      <c r="G189" s="110"/>
      <c r="H189" s="50"/>
      <c r="I189" s="111"/>
      <c r="J189" s="106">
        <f t="shared" si="6"/>
        <v>0</v>
      </c>
      <c r="K189" s="1" t="str">
        <f t="shared" si="8"/>
        <v>-</v>
      </c>
      <c r="L189" s="1" t="str">
        <f t="shared" si="7"/>
        <v>-</v>
      </c>
    </row>
    <row r="190" spans="1:12" ht="260.10000000000002" customHeight="1" x14ac:dyDescent="0.25">
      <c r="A190" s="107"/>
      <c r="B190" s="100"/>
      <c r="C190" s="108"/>
      <c r="D190" s="109"/>
      <c r="E190" s="103"/>
      <c r="F190" s="103"/>
      <c r="G190" s="110"/>
      <c r="H190" s="50"/>
      <c r="I190" s="111"/>
      <c r="J190" s="106">
        <f t="shared" si="6"/>
        <v>0</v>
      </c>
      <c r="K190" s="1" t="str">
        <f t="shared" si="8"/>
        <v>-</v>
      </c>
      <c r="L190" s="1" t="str">
        <f t="shared" si="7"/>
        <v>-</v>
      </c>
    </row>
    <row r="191" spans="1:12" ht="260.10000000000002" customHeight="1" x14ac:dyDescent="0.25">
      <c r="A191" s="107"/>
      <c r="B191" s="100"/>
      <c r="C191" s="108"/>
      <c r="D191" s="109"/>
      <c r="E191" s="103"/>
      <c r="F191" s="103"/>
      <c r="G191" s="110"/>
      <c r="H191" s="50"/>
      <c r="I191" s="111"/>
      <c r="J191" s="106">
        <f t="shared" si="6"/>
        <v>0</v>
      </c>
      <c r="K191" s="1" t="str">
        <f t="shared" si="8"/>
        <v>-</v>
      </c>
      <c r="L191" s="1" t="str">
        <f t="shared" si="7"/>
        <v>-</v>
      </c>
    </row>
    <row r="192" spans="1:12" ht="260.10000000000002" customHeight="1" x14ac:dyDescent="0.25">
      <c r="A192" s="107"/>
      <c r="B192" s="100"/>
      <c r="C192" s="108"/>
      <c r="D192" s="109"/>
      <c r="E192" s="103"/>
      <c r="F192" s="103"/>
      <c r="G192" s="110"/>
      <c r="H192" s="50"/>
      <c r="I192" s="111"/>
      <c r="J192" s="106">
        <f t="shared" si="6"/>
        <v>0</v>
      </c>
      <c r="K192" s="1" t="str">
        <f t="shared" si="8"/>
        <v>-</v>
      </c>
      <c r="L192" s="1" t="str">
        <f t="shared" si="7"/>
        <v>-</v>
      </c>
    </row>
    <row r="193" spans="1:12" ht="260.10000000000002" customHeight="1" x14ac:dyDescent="0.25">
      <c r="A193" s="107"/>
      <c r="B193" s="100"/>
      <c r="C193" s="108"/>
      <c r="D193" s="109"/>
      <c r="E193" s="103"/>
      <c r="F193" s="103"/>
      <c r="G193" s="110"/>
      <c r="H193" s="50"/>
      <c r="I193" s="111"/>
      <c r="J193" s="106">
        <f t="shared" si="6"/>
        <v>0</v>
      </c>
      <c r="K193" s="1" t="str">
        <f t="shared" si="8"/>
        <v>-</v>
      </c>
      <c r="L193" s="1" t="str">
        <f t="shared" si="7"/>
        <v>-</v>
      </c>
    </row>
    <row r="194" spans="1:12" ht="260.10000000000002" customHeight="1" x14ac:dyDescent="0.25">
      <c r="A194" s="107"/>
      <c r="B194" s="100"/>
      <c r="C194" s="108"/>
      <c r="D194" s="109"/>
      <c r="E194" s="103"/>
      <c r="F194" s="103"/>
      <c r="G194" s="110"/>
      <c r="H194" s="50"/>
      <c r="I194" s="111"/>
      <c r="J194" s="106">
        <f t="shared" si="6"/>
        <v>0</v>
      </c>
      <c r="K194" s="1" t="str">
        <f t="shared" si="8"/>
        <v>-</v>
      </c>
      <c r="L194" s="1" t="str">
        <f t="shared" si="7"/>
        <v>-</v>
      </c>
    </row>
    <row r="195" spans="1:12" ht="260.10000000000002" customHeight="1" x14ac:dyDescent="0.25">
      <c r="A195" s="107"/>
      <c r="B195" s="100"/>
      <c r="C195" s="108"/>
      <c r="D195" s="109"/>
      <c r="E195" s="103"/>
      <c r="F195" s="103"/>
      <c r="G195" s="110"/>
      <c r="H195" s="50"/>
      <c r="I195" s="111"/>
      <c r="J195" s="106">
        <f t="shared" ref="J195:J201" si="9">IF(B195="",0,IF(C195="",0,IF(C195="Staff Costs", G195*H195*I195,IF(C195="Travel and Accommodation",G195*H195*I195,G195*I195))))</f>
        <v>0</v>
      </c>
      <c r="K195" s="1" t="str">
        <f t="shared" si="8"/>
        <v>-</v>
      </c>
      <c r="L195" s="1" t="str">
        <f t="shared" si="7"/>
        <v>-</v>
      </c>
    </row>
    <row r="196" spans="1:12" ht="260.10000000000002" customHeight="1" x14ac:dyDescent="0.25">
      <c r="A196" s="107"/>
      <c r="B196" s="100"/>
      <c r="C196" s="108"/>
      <c r="D196" s="109"/>
      <c r="E196" s="103"/>
      <c r="F196" s="103"/>
      <c r="G196" s="110"/>
      <c r="H196" s="50"/>
      <c r="I196" s="111"/>
      <c r="J196" s="106">
        <f t="shared" si="9"/>
        <v>0</v>
      </c>
      <c r="K196" s="1" t="str">
        <f t="shared" si="8"/>
        <v>-</v>
      </c>
      <c r="L196" s="1" t="str">
        <f t="shared" ref="L196:L201" si="10">CONCATENATE(A196,"-",D196)</f>
        <v>-</v>
      </c>
    </row>
    <row r="197" spans="1:12" ht="260.10000000000002" customHeight="1" x14ac:dyDescent="0.25">
      <c r="A197" s="107"/>
      <c r="B197" s="100"/>
      <c r="C197" s="108"/>
      <c r="D197" s="109"/>
      <c r="E197" s="103"/>
      <c r="F197" s="103"/>
      <c r="G197" s="110"/>
      <c r="H197" s="50"/>
      <c r="I197" s="111"/>
      <c r="J197" s="106">
        <f t="shared" si="9"/>
        <v>0</v>
      </c>
      <c r="K197" s="1" t="str">
        <f>CONCATENATE(B197,"-",C197)</f>
        <v>-</v>
      </c>
      <c r="L197" s="1" t="str">
        <f t="shared" si="10"/>
        <v>-</v>
      </c>
    </row>
    <row r="198" spans="1:12" ht="260.10000000000002" customHeight="1" x14ac:dyDescent="0.25">
      <c r="A198" s="107"/>
      <c r="B198" s="100"/>
      <c r="C198" s="108"/>
      <c r="D198" s="109"/>
      <c r="E198" s="103"/>
      <c r="F198" s="103"/>
      <c r="G198" s="110"/>
      <c r="H198" s="50"/>
      <c r="I198" s="111"/>
      <c r="J198" s="106">
        <f t="shared" si="9"/>
        <v>0</v>
      </c>
      <c r="K198" s="1" t="str">
        <f>CONCATENATE(B198,"-",C198)</f>
        <v>-</v>
      </c>
      <c r="L198" s="1" t="str">
        <f t="shared" si="10"/>
        <v>-</v>
      </c>
    </row>
    <row r="199" spans="1:12" ht="260.10000000000002" customHeight="1" x14ac:dyDescent="0.25">
      <c r="A199" s="107"/>
      <c r="B199" s="100"/>
      <c r="C199" s="108"/>
      <c r="D199" s="109"/>
      <c r="E199" s="103"/>
      <c r="F199" s="103"/>
      <c r="G199" s="110"/>
      <c r="H199" s="50"/>
      <c r="I199" s="111"/>
      <c r="J199" s="106">
        <f t="shared" si="9"/>
        <v>0</v>
      </c>
      <c r="K199" s="1" t="str">
        <f>CONCATENATE(B199,"-",C199)</f>
        <v>-</v>
      </c>
      <c r="L199" s="1" t="str">
        <f t="shared" si="10"/>
        <v>-</v>
      </c>
    </row>
    <row r="200" spans="1:12" ht="260.10000000000002" customHeight="1" x14ac:dyDescent="0.25">
      <c r="A200" s="107"/>
      <c r="B200" s="100"/>
      <c r="C200" s="108"/>
      <c r="D200" s="109"/>
      <c r="E200" s="103"/>
      <c r="F200" s="103"/>
      <c r="G200" s="110"/>
      <c r="H200" s="50"/>
      <c r="I200" s="111"/>
      <c r="J200" s="106">
        <f t="shared" si="9"/>
        <v>0</v>
      </c>
      <c r="K200" s="1" t="str">
        <f>CONCATENATE(B200,"-",C200)</f>
        <v>-</v>
      </c>
      <c r="L200" s="1" t="str">
        <f t="shared" si="10"/>
        <v>-</v>
      </c>
    </row>
    <row r="201" spans="1:12" ht="260.10000000000002" customHeight="1" x14ac:dyDescent="0.25">
      <c r="A201" s="107"/>
      <c r="B201" s="100"/>
      <c r="C201" s="108"/>
      <c r="D201" s="117"/>
      <c r="E201" s="103"/>
      <c r="F201" s="103"/>
      <c r="G201" s="110"/>
      <c r="H201" s="50"/>
      <c r="I201" s="111"/>
      <c r="J201" s="106">
        <f t="shared" si="9"/>
        <v>0</v>
      </c>
      <c r="K201" s="1" t="str">
        <f>CONCATENATE(B201,"-",C201)</f>
        <v>-</v>
      </c>
      <c r="L201" s="1" t="str">
        <f t="shared" si="10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</sheetData>
  <sheetProtection password="D76E" sheet="1" objects="1" scenarios="1" autoFilter="0"/>
  <autoFilter ref="A2:J2"/>
  <dataConsolidate/>
  <mergeCells count="1">
    <mergeCell ref="H1:I1"/>
  </mergeCells>
  <phoneticPr fontId="23" type="noConversion"/>
  <conditionalFormatting sqref="H3:H201">
    <cfRule type="expression" dxfId="24" priority="4" stopIfTrue="1">
      <formula>C3="Staff Costs"</formula>
    </cfRule>
    <cfRule type="expression" dxfId="23" priority="5" stopIfTrue="1">
      <formula>C3="Travel and Accommodation"</formula>
    </cfRule>
  </conditionalFormatting>
  <conditionalFormatting sqref="J3:J201">
    <cfRule type="expression" dxfId="22" priority="3" stopIfTrue="1">
      <formula>AND(C3="",NOT(I3=""))</formula>
    </cfRule>
  </conditionalFormatting>
  <conditionalFormatting sqref="J3:J201">
    <cfRule type="expression" dxfId="21" priority="2" stopIfTrue="1">
      <formula>AND(B3="",NOT(I3=""))</formula>
    </cfRule>
  </conditionalFormatting>
  <conditionalFormatting sqref="E1:G1">
    <cfRule type="cellIs" dxfId="20" priority="1" stopIfTrue="1" operator="equal">
      <formula>0</formula>
    </cfRule>
  </conditionalFormatting>
  <dataValidations count="6"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errorTitle="Change Budget line orType" sqref="D3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  <dataValidation type="list" allowBlank="1" showInputMessage="1" showErrorMessage="1" sqref="D4:D201">
      <formula1>IF(C4="Staff Costs", Staff_Costs, IF(C4="Office and Administration",Office_Administration,IF(C4="Travel and Accommodation",Travel_Accommodation,IF(C4="External Expertise and Services",Expertise_Services,IF(C4="Equipment",Equipment, Infrastructure)))))</formula1>
    </dataValidation>
    <dataValidation type="list" allowBlank="1" showInputMessage="1" showErrorMessage="1" sqref="B3:B201">
      <formula1>IF(A3="WP1", P4WP1, IF(A3="WP2",P4WP2,IF(A3="WP3",P4WP3,IF(A3="WP4",P4WP4,IF(A3="WP5",P4WP5,IF(A3="WP6",P4WP6,0))))))</formula1>
    </dataValidation>
    <dataValidation type="textLength" operator="lessThan" allowBlank="1" showInputMessage="1" showErrorMessage="1" errorTitle="Character Limit Exceeded!" error="Please reduce the description to 1000 Characters" sqref="E3:F201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>
    <tabColor theme="9" tint="0.79998168889431442"/>
    <pageSetUpPr fitToPage="1"/>
  </sheetPr>
  <dimension ref="A1:L999"/>
  <sheetViews>
    <sheetView view="pageBreakPreview" zoomScale="70" zoomScaleNormal="55" zoomScaleSheetLayoutView="70" workbookViewId="0">
      <selection activeCell="E2" sqref="E2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9.28515625" style="1" hidden="1" customWidth="1"/>
    <col min="12" max="12" width="0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page'!C27</f>
        <v>0</v>
      </c>
      <c r="F1" s="95"/>
      <c r="G1" s="95">
        <f>'Cover page'!G27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122" t="s">
        <v>375</v>
      </c>
      <c r="F2" s="122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2"/>
      <c r="E3" s="103"/>
      <c r="F3" s="103"/>
      <c r="G3" s="104"/>
      <c r="H3" s="50"/>
      <c r="I3" s="105"/>
      <c r="J3" s="106">
        <f t="shared" ref="J3:J66" si="0">IF(B3="",0,IF(C3="",0,IF(C3="Staff Costs", G3*H3*I3,IF(C3="Travel and Accommodation",G3*H3*I3,G3*I3))))</f>
        <v>0</v>
      </c>
      <c r="K3" s="1" t="str">
        <f>CONCATENATE(B3,"-",C3)</f>
        <v>-</v>
      </c>
      <c r="L3" s="1" t="str">
        <f>CONCATENATE(A3,"-",D3)</f>
        <v>-</v>
      </c>
    </row>
    <row r="4" spans="1:12" ht="260.10000000000002" customHeight="1" x14ac:dyDescent="0.25">
      <c r="A4" s="107"/>
      <c r="B4" s="100"/>
      <c r="C4" s="108"/>
      <c r="D4" s="109"/>
      <c r="E4" s="103"/>
      <c r="F4" s="103"/>
      <c r="G4" s="110"/>
      <c r="H4" s="50">
        <v>5</v>
      </c>
      <c r="I4" s="111"/>
      <c r="J4" s="106">
        <f t="shared" si="0"/>
        <v>0</v>
      </c>
      <c r="K4" s="1" t="str">
        <f>CONCATENATE(B4,"-",C4)</f>
        <v>-</v>
      </c>
      <c r="L4" s="1" t="str">
        <f t="shared" ref="L4:L67" si="1">CONCATENATE(A4,"-",D4)</f>
        <v>-</v>
      </c>
    </row>
    <row r="5" spans="1:12" ht="260.10000000000002" customHeight="1" x14ac:dyDescent="0.25">
      <c r="A5" s="107"/>
      <c r="B5" s="100"/>
      <c r="C5" s="108"/>
      <c r="D5" s="109"/>
      <c r="E5" s="103"/>
      <c r="F5" s="103"/>
      <c r="G5" s="110"/>
      <c r="H5" s="50"/>
      <c r="I5" s="111"/>
      <c r="J5" s="106">
        <f t="shared" si="0"/>
        <v>0</v>
      </c>
      <c r="K5" s="1" t="str">
        <f t="shared" ref="K5:K68" si="2">CONCATENATE(B5,"-",C5)</f>
        <v>-</v>
      </c>
      <c r="L5" s="1" t="str">
        <f t="shared" si="1"/>
        <v>-</v>
      </c>
    </row>
    <row r="6" spans="1:12" ht="260.10000000000002" customHeight="1" x14ac:dyDescent="0.25">
      <c r="A6" s="107"/>
      <c r="B6" s="100"/>
      <c r="C6" s="108"/>
      <c r="D6" s="109"/>
      <c r="E6" s="103"/>
      <c r="F6" s="103"/>
      <c r="G6" s="110"/>
      <c r="H6" s="50"/>
      <c r="I6" s="111"/>
      <c r="J6" s="106">
        <f t="shared" si="0"/>
        <v>0</v>
      </c>
      <c r="K6" s="1" t="str">
        <f t="shared" si="2"/>
        <v>-</v>
      </c>
      <c r="L6" s="1" t="str">
        <f t="shared" si="1"/>
        <v>-</v>
      </c>
    </row>
    <row r="7" spans="1:12" ht="260.10000000000002" customHeight="1" x14ac:dyDescent="0.25">
      <c r="A7" s="107"/>
      <c r="B7" s="100"/>
      <c r="C7" s="108"/>
      <c r="D7" s="109"/>
      <c r="E7" s="103"/>
      <c r="F7" s="103"/>
      <c r="G7" s="110"/>
      <c r="H7" s="50"/>
      <c r="I7" s="111"/>
      <c r="J7" s="106">
        <f t="shared" si="0"/>
        <v>0</v>
      </c>
      <c r="K7" s="1" t="str">
        <f t="shared" si="2"/>
        <v>-</v>
      </c>
      <c r="L7" s="1" t="str">
        <f t="shared" si="1"/>
        <v>-</v>
      </c>
    </row>
    <row r="8" spans="1:12" ht="260.10000000000002" customHeight="1" x14ac:dyDescent="0.25">
      <c r="A8" s="107"/>
      <c r="B8" s="100"/>
      <c r="C8" s="108"/>
      <c r="D8" s="109"/>
      <c r="E8" s="103"/>
      <c r="F8" s="103"/>
      <c r="G8" s="110"/>
      <c r="H8" s="50"/>
      <c r="I8" s="111"/>
      <c r="J8" s="106">
        <f t="shared" si="0"/>
        <v>0</v>
      </c>
      <c r="K8" s="1" t="str">
        <f t="shared" si="2"/>
        <v>-</v>
      </c>
      <c r="L8" s="1" t="str">
        <f t="shared" si="1"/>
        <v>-</v>
      </c>
    </row>
    <row r="9" spans="1:12" ht="260.10000000000002" customHeight="1" x14ac:dyDescent="0.25">
      <c r="A9" s="107"/>
      <c r="B9" s="100"/>
      <c r="C9" s="108"/>
      <c r="D9" s="109"/>
      <c r="E9" s="103"/>
      <c r="F9" s="103"/>
      <c r="G9" s="110"/>
      <c r="H9" s="50"/>
      <c r="I9" s="111"/>
      <c r="J9" s="106">
        <f t="shared" si="0"/>
        <v>0</v>
      </c>
      <c r="K9" s="1" t="str">
        <f t="shared" si="2"/>
        <v>-</v>
      </c>
      <c r="L9" s="1" t="str">
        <f t="shared" si="1"/>
        <v>-</v>
      </c>
    </row>
    <row r="10" spans="1:12" ht="260.10000000000002" customHeight="1" x14ac:dyDescent="0.25">
      <c r="A10" s="107"/>
      <c r="B10" s="100"/>
      <c r="C10" s="108"/>
      <c r="D10" s="109"/>
      <c r="E10" s="103"/>
      <c r="F10" s="103"/>
      <c r="G10" s="110"/>
      <c r="H10" s="50"/>
      <c r="I10" s="111"/>
      <c r="J10" s="106">
        <f t="shared" si="0"/>
        <v>0</v>
      </c>
      <c r="K10" s="1" t="str">
        <f t="shared" si="2"/>
        <v>-</v>
      </c>
      <c r="L10" s="1" t="str">
        <f t="shared" si="1"/>
        <v>-</v>
      </c>
    </row>
    <row r="11" spans="1:12" ht="260.10000000000002" customHeight="1" x14ac:dyDescent="0.25">
      <c r="A11" s="107"/>
      <c r="B11" s="100"/>
      <c r="C11" s="108"/>
      <c r="D11" s="109"/>
      <c r="E11" s="103"/>
      <c r="F11" s="103"/>
      <c r="G11" s="110"/>
      <c r="H11" s="50"/>
      <c r="I11" s="111"/>
      <c r="J11" s="106">
        <f t="shared" si="0"/>
        <v>0</v>
      </c>
      <c r="K11" s="1" t="str">
        <f t="shared" si="2"/>
        <v>-</v>
      </c>
      <c r="L11" s="1" t="str">
        <f t="shared" si="1"/>
        <v>-</v>
      </c>
    </row>
    <row r="12" spans="1:12" ht="260.10000000000002" customHeight="1" x14ac:dyDescent="0.25">
      <c r="A12" s="107"/>
      <c r="B12" s="100"/>
      <c r="C12" s="108"/>
      <c r="D12" s="109"/>
      <c r="E12" s="103"/>
      <c r="F12" s="103"/>
      <c r="G12" s="110"/>
      <c r="H12" s="50"/>
      <c r="I12" s="111"/>
      <c r="J12" s="106">
        <f t="shared" si="0"/>
        <v>0</v>
      </c>
      <c r="K12" s="1" t="str">
        <f t="shared" si="2"/>
        <v>-</v>
      </c>
      <c r="L12" s="1" t="str">
        <f t="shared" si="1"/>
        <v>-</v>
      </c>
    </row>
    <row r="13" spans="1:12" ht="260.10000000000002" customHeight="1" x14ac:dyDescent="0.25">
      <c r="A13" s="107"/>
      <c r="B13" s="100"/>
      <c r="C13" s="108"/>
      <c r="D13" s="109"/>
      <c r="E13" s="103"/>
      <c r="F13" s="103"/>
      <c r="G13" s="110"/>
      <c r="H13" s="50"/>
      <c r="I13" s="111"/>
      <c r="J13" s="106">
        <f t="shared" si="0"/>
        <v>0</v>
      </c>
      <c r="K13" s="1" t="str">
        <f t="shared" si="2"/>
        <v>-</v>
      </c>
      <c r="L13" s="1" t="str">
        <f t="shared" si="1"/>
        <v>-</v>
      </c>
    </row>
    <row r="14" spans="1:12" ht="260.10000000000002" customHeight="1" x14ac:dyDescent="0.25">
      <c r="A14" s="107"/>
      <c r="B14" s="100"/>
      <c r="C14" s="108"/>
      <c r="D14" s="109"/>
      <c r="E14" s="103"/>
      <c r="F14" s="103"/>
      <c r="G14" s="110"/>
      <c r="H14" s="50"/>
      <c r="I14" s="111"/>
      <c r="J14" s="106">
        <f t="shared" si="0"/>
        <v>0</v>
      </c>
      <c r="K14" s="1" t="str">
        <f t="shared" si="2"/>
        <v>-</v>
      </c>
      <c r="L14" s="1" t="str">
        <f t="shared" si="1"/>
        <v>-</v>
      </c>
    </row>
    <row r="15" spans="1:12" ht="260.10000000000002" customHeight="1" x14ac:dyDescent="0.25">
      <c r="A15" s="107"/>
      <c r="B15" s="100"/>
      <c r="C15" s="108"/>
      <c r="D15" s="109"/>
      <c r="E15" s="103"/>
      <c r="F15" s="103"/>
      <c r="G15" s="110"/>
      <c r="H15" s="50"/>
      <c r="I15" s="111"/>
      <c r="J15" s="106">
        <f t="shared" si="0"/>
        <v>0</v>
      </c>
      <c r="K15" s="1" t="str">
        <f t="shared" si="2"/>
        <v>-</v>
      </c>
      <c r="L15" s="1" t="str">
        <f t="shared" si="1"/>
        <v>-</v>
      </c>
    </row>
    <row r="16" spans="1:12" ht="260.10000000000002" customHeight="1" x14ac:dyDescent="0.25">
      <c r="A16" s="107"/>
      <c r="B16" s="100"/>
      <c r="C16" s="108"/>
      <c r="D16" s="109"/>
      <c r="E16" s="103"/>
      <c r="F16" s="103"/>
      <c r="G16" s="110"/>
      <c r="H16" s="50"/>
      <c r="I16" s="111"/>
      <c r="J16" s="106">
        <f t="shared" si="0"/>
        <v>0</v>
      </c>
      <c r="K16" s="1" t="str">
        <f t="shared" si="2"/>
        <v>-</v>
      </c>
      <c r="L16" s="1" t="str">
        <f t="shared" si="1"/>
        <v>-</v>
      </c>
    </row>
    <row r="17" spans="1:12" ht="260.10000000000002" customHeight="1" x14ac:dyDescent="0.25">
      <c r="A17" s="107"/>
      <c r="B17" s="100"/>
      <c r="C17" s="108"/>
      <c r="D17" s="109"/>
      <c r="E17" s="103"/>
      <c r="F17" s="103"/>
      <c r="G17" s="110"/>
      <c r="H17" s="50"/>
      <c r="I17" s="111"/>
      <c r="J17" s="106">
        <f t="shared" si="0"/>
        <v>0</v>
      </c>
      <c r="K17" s="1" t="str">
        <f t="shared" si="2"/>
        <v>-</v>
      </c>
      <c r="L17" s="1" t="str">
        <f t="shared" si="1"/>
        <v>-</v>
      </c>
    </row>
    <row r="18" spans="1:12" ht="260.10000000000002" customHeight="1" x14ac:dyDescent="0.25">
      <c r="A18" s="112"/>
      <c r="B18" s="100"/>
      <c r="C18" s="113"/>
      <c r="D18" s="114"/>
      <c r="E18" s="103"/>
      <c r="F18" s="103"/>
      <c r="G18" s="115"/>
      <c r="H18" s="50"/>
      <c r="I18" s="116"/>
      <c r="J18" s="106">
        <f t="shared" si="0"/>
        <v>0</v>
      </c>
      <c r="K18" s="1" t="str">
        <f t="shared" si="2"/>
        <v>-</v>
      </c>
      <c r="L18" s="1" t="str">
        <f t="shared" si="1"/>
        <v>-</v>
      </c>
    </row>
    <row r="19" spans="1:12" ht="260.10000000000002" customHeight="1" x14ac:dyDescent="0.25">
      <c r="A19" s="107"/>
      <c r="B19" s="100"/>
      <c r="C19" s="108"/>
      <c r="D19" s="109"/>
      <c r="E19" s="103"/>
      <c r="F19" s="103"/>
      <c r="G19" s="110"/>
      <c r="H19" s="50"/>
      <c r="I19" s="111"/>
      <c r="J19" s="106">
        <f t="shared" si="0"/>
        <v>0</v>
      </c>
      <c r="K19" s="1" t="str">
        <f t="shared" si="2"/>
        <v>-</v>
      </c>
      <c r="L19" s="1" t="str">
        <f t="shared" si="1"/>
        <v>-</v>
      </c>
    </row>
    <row r="20" spans="1:12" ht="260.10000000000002" customHeight="1" x14ac:dyDescent="0.25">
      <c r="A20" s="107"/>
      <c r="B20" s="100"/>
      <c r="C20" s="108"/>
      <c r="D20" s="109"/>
      <c r="E20" s="103"/>
      <c r="F20" s="103"/>
      <c r="G20" s="110"/>
      <c r="H20" s="50"/>
      <c r="I20" s="111"/>
      <c r="J20" s="106">
        <f t="shared" si="0"/>
        <v>0</v>
      </c>
      <c r="K20" s="1" t="str">
        <f t="shared" si="2"/>
        <v>-</v>
      </c>
      <c r="L20" s="1" t="str">
        <f t="shared" si="1"/>
        <v>-</v>
      </c>
    </row>
    <row r="21" spans="1:12" ht="260.10000000000002" customHeight="1" x14ac:dyDescent="0.25">
      <c r="A21" s="107"/>
      <c r="B21" s="100"/>
      <c r="C21" s="108"/>
      <c r="D21" s="109"/>
      <c r="E21" s="103"/>
      <c r="F21" s="103"/>
      <c r="G21" s="110"/>
      <c r="H21" s="50"/>
      <c r="I21" s="111"/>
      <c r="J21" s="106">
        <f t="shared" si="0"/>
        <v>0</v>
      </c>
      <c r="K21" s="1" t="str">
        <f t="shared" si="2"/>
        <v>-</v>
      </c>
      <c r="L21" s="1" t="str">
        <f t="shared" si="1"/>
        <v>-</v>
      </c>
    </row>
    <row r="22" spans="1:12" ht="260.10000000000002" customHeight="1" x14ac:dyDescent="0.25">
      <c r="A22" s="107"/>
      <c r="B22" s="100"/>
      <c r="C22" s="108"/>
      <c r="D22" s="109"/>
      <c r="E22" s="103"/>
      <c r="F22" s="103"/>
      <c r="G22" s="110"/>
      <c r="H22" s="50"/>
      <c r="I22" s="111"/>
      <c r="J22" s="106">
        <f t="shared" si="0"/>
        <v>0</v>
      </c>
      <c r="K22" s="1" t="str">
        <f t="shared" si="2"/>
        <v>-</v>
      </c>
      <c r="L22" s="1" t="str">
        <f t="shared" si="1"/>
        <v>-</v>
      </c>
    </row>
    <row r="23" spans="1:12" ht="260.10000000000002" customHeight="1" x14ac:dyDescent="0.25">
      <c r="A23" s="107"/>
      <c r="B23" s="100"/>
      <c r="C23" s="108"/>
      <c r="D23" s="109"/>
      <c r="E23" s="103"/>
      <c r="F23" s="103"/>
      <c r="G23" s="110"/>
      <c r="H23" s="50"/>
      <c r="I23" s="111"/>
      <c r="J23" s="106">
        <f t="shared" si="0"/>
        <v>0</v>
      </c>
      <c r="K23" s="1" t="str">
        <f t="shared" si="2"/>
        <v>-</v>
      </c>
      <c r="L23" s="1" t="str">
        <f t="shared" si="1"/>
        <v>-</v>
      </c>
    </row>
    <row r="24" spans="1:12" ht="260.10000000000002" customHeight="1" x14ac:dyDescent="0.25">
      <c r="A24" s="107"/>
      <c r="B24" s="100"/>
      <c r="C24" s="108"/>
      <c r="D24" s="109"/>
      <c r="E24" s="103"/>
      <c r="F24" s="103"/>
      <c r="G24" s="110"/>
      <c r="H24" s="50"/>
      <c r="I24" s="111"/>
      <c r="J24" s="106">
        <f t="shared" si="0"/>
        <v>0</v>
      </c>
      <c r="K24" s="1" t="str">
        <f t="shared" si="2"/>
        <v>-</v>
      </c>
      <c r="L24" s="1" t="str">
        <f t="shared" si="1"/>
        <v>-</v>
      </c>
    </row>
    <row r="25" spans="1:12" ht="260.10000000000002" customHeight="1" x14ac:dyDescent="0.25">
      <c r="A25" s="107"/>
      <c r="B25" s="100"/>
      <c r="C25" s="108"/>
      <c r="D25" s="109"/>
      <c r="E25" s="103"/>
      <c r="F25" s="103"/>
      <c r="G25" s="110"/>
      <c r="H25" s="50"/>
      <c r="I25" s="111"/>
      <c r="J25" s="106">
        <f t="shared" si="0"/>
        <v>0</v>
      </c>
      <c r="K25" s="1" t="str">
        <f t="shared" si="2"/>
        <v>-</v>
      </c>
      <c r="L25" s="1" t="str">
        <f t="shared" si="1"/>
        <v>-</v>
      </c>
    </row>
    <row r="26" spans="1:12" ht="260.10000000000002" customHeight="1" x14ac:dyDescent="0.25">
      <c r="A26" s="107"/>
      <c r="B26" s="100"/>
      <c r="C26" s="108"/>
      <c r="D26" s="109"/>
      <c r="E26" s="103"/>
      <c r="F26" s="103"/>
      <c r="G26" s="110"/>
      <c r="H26" s="50"/>
      <c r="I26" s="111"/>
      <c r="J26" s="106">
        <f t="shared" si="0"/>
        <v>0</v>
      </c>
      <c r="K26" s="1" t="str">
        <f t="shared" si="2"/>
        <v>-</v>
      </c>
      <c r="L26" s="1" t="str">
        <f t="shared" si="1"/>
        <v>-</v>
      </c>
    </row>
    <row r="27" spans="1:12" ht="260.10000000000002" customHeight="1" x14ac:dyDescent="0.25">
      <c r="A27" s="107"/>
      <c r="B27" s="100"/>
      <c r="C27" s="108"/>
      <c r="D27" s="109"/>
      <c r="E27" s="103"/>
      <c r="F27" s="103"/>
      <c r="G27" s="110"/>
      <c r="H27" s="50"/>
      <c r="I27" s="111"/>
      <c r="J27" s="106">
        <f t="shared" si="0"/>
        <v>0</v>
      </c>
      <c r="K27" s="1" t="str">
        <f t="shared" si="2"/>
        <v>-</v>
      </c>
      <c r="L27" s="1" t="str">
        <f t="shared" si="1"/>
        <v>-</v>
      </c>
    </row>
    <row r="28" spans="1:12" ht="260.10000000000002" customHeight="1" x14ac:dyDescent="0.25">
      <c r="A28" s="107"/>
      <c r="B28" s="100"/>
      <c r="C28" s="108"/>
      <c r="D28" s="109"/>
      <c r="E28" s="103"/>
      <c r="F28" s="103"/>
      <c r="G28" s="110"/>
      <c r="H28" s="50"/>
      <c r="I28" s="111"/>
      <c r="J28" s="106">
        <f t="shared" si="0"/>
        <v>0</v>
      </c>
      <c r="K28" s="1" t="str">
        <f t="shared" si="2"/>
        <v>-</v>
      </c>
      <c r="L28" s="1" t="str">
        <f t="shared" si="1"/>
        <v>-</v>
      </c>
    </row>
    <row r="29" spans="1:12" ht="260.10000000000002" customHeight="1" x14ac:dyDescent="0.25">
      <c r="A29" s="107"/>
      <c r="B29" s="100"/>
      <c r="C29" s="108"/>
      <c r="D29" s="109"/>
      <c r="E29" s="103"/>
      <c r="F29" s="103"/>
      <c r="G29" s="110"/>
      <c r="H29" s="50"/>
      <c r="I29" s="111"/>
      <c r="J29" s="106">
        <f t="shared" si="0"/>
        <v>0</v>
      </c>
      <c r="K29" s="1" t="str">
        <f t="shared" si="2"/>
        <v>-</v>
      </c>
      <c r="L29" s="1" t="str">
        <f t="shared" si="1"/>
        <v>-</v>
      </c>
    </row>
    <row r="30" spans="1:12" ht="260.10000000000002" customHeight="1" x14ac:dyDescent="0.25">
      <c r="A30" s="107"/>
      <c r="B30" s="100"/>
      <c r="C30" s="108"/>
      <c r="D30" s="109"/>
      <c r="E30" s="103"/>
      <c r="F30" s="103"/>
      <c r="G30" s="110"/>
      <c r="H30" s="50"/>
      <c r="I30" s="111"/>
      <c r="J30" s="106">
        <f t="shared" si="0"/>
        <v>0</v>
      </c>
      <c r="K30" s="1" t="str">
        <f t="shared" si="2"/>
        <v>-</v>
      </c>
      <c r="L30" s="1" t="str">
        <f t="shared" si="1"/>
        <v>-</v>
      </c>
    </row>
    <row r="31" spans="1:12" ht="260.10000000000002" customHeight="1" x14ac:dyDescent="0.25">
      <c r="A31" s="107"/>
      <c r="B31" s="100"/>
      <c r="C31" s="108"/>
      <c r="D31" s="109"/>
      <c r="E31" s="103"/>
      <c r="F31" s="103"/>
      <c r="G31" s="110"/>
      <c r="H31" s="50"/>
      <c r="I31" s="111"/>
      <c r="J31" s="106">
        <f t="shared" si="0"/>
        <v>0</v>
      </c>
      <c r="K31" s="1" t="str">
        <f t="shared" si="2"/>
        <v>-</v>
      </c>
      <c r="L31" s="1" t="str">
        <f t="shared" si="1"/>
        <v>-</v>
      </c>
    </row>
    <row r="32" spans="1:12" ht="260.10000000000002" customHeight="1" x14ac:dyDescent="0.25">
      <c r="A32" s="107"/>
      <c r="B32" s="100"/>
      <c r="C32" s="108"/>
      <c r="D32" s="109"/>
      <c r="E32" s="103"/>
      <c r="F32" s="103"/>
      <c r="G32" s="110"/>
      <c r="H32" s="50"/>
      <c r="I32" s="111"/>
      <c r="J32" s="106">
        <f t="shared" si="0"/>
        <v>0</v>
      </c>
      <c r="K32" s="1" t="str">
        <f t="shared" si="2"/>
        <v>-</v>
      </c>
      <c r="L32" s="1" t="str">
        <f t="shared" si="1"/>
        <v>-</v>
      </c>
    </row>
    <row r="33" spans="1:12" ht="260.10000000000002" customHeight="1" x14ac:dyDescent="0.25">
      <c r="A33" s="107"/>
      <c r="B33" s="100"/>
      <c r="C33" s="108"/>
      <c r="D33" s="109"/>
      <c r="E33" s="103"/>
      <c r="F33" s="103"/>
      <c r="G33" s="110"/>
      <c r="H33" s="50"/>
      <c r="I33" s="111"/>
      <c r="J33" s="106">
        <f t="shared" si="0"/>
        <v>0</v>
      </c>
      <c r="K33" s="1" t="str">
        <f t="shared" si="2"/>
        <v>-</v>
      </c>
      <c r="L33" s="1" t="str">
        <f t="shared" si="1"/>
        <v>-</v>
      </c>
    </row>
    <row r="34" spans="1:12" ht="260.10000000000002" customHeight="1" x14ac:dyDescent="0.25">
      <c r="A34" s="107"/>
      <c r="B34" s="100"/>
      <c r="C34" s="108"/>
      <c r="D34" s="109"/>
      <c r="E34" s="103"/>
      <c r="F34" s="103"/>
      <c r="G34" s="110"/>
      <c r="H34" s="50"/>
      <c r="I34" s="111"/>
      <c r="J34" s="106">
        <f t="shared" si="0"/>
        <v>0</v>
      </c>
      <c r="K34" s="1" t="str">
        <f t="shared" si="2"/>
        <v>-</v>
      </c>
      <c r="L34" s="1" t="str">
        <f t="shared" si="1"/>
        <v>-</v>
      </c>
    </row>
    <row r="35" spans="1:12" ht="260.10000000000002" customHeight="1" x14ac:dyDescent="0.25">
      <c r="A35" s="107"/>
      <c r="B35" s="100"/>
      <c r="C35" s="108"/>
      <c r="D35" s="109"/>
      <c r="E35" s="103"/>
      <c r="F35" s="103"/>
      <c r="G35" s="110"/>
      <c r="H35" s="50"/>
      <c r="I35" s="111"/>
      <c r="J35" s="106">
        <f t="shared" si="0"/>
        <v>0</v>
      </c>
      <c r="K35" s="1" t="str">
        <f t="shared" si="2"/>
        <v>-</v>
      </c>
      <c r="L35" s="1" t="str">
        <f t="shared" si="1"/>
        <v>-</v>
      </c>
    </row>
    <row r="36" spans="1:12" ht="260.10000000000002" customHeight="1" x14ac:dyDescent="0.25">
      <c r="A36" s="107"/>
      <c r="B36" s="100"/>
      <c r="C36" s="108"/>
      <c r="D36" s="109"/>
      <c r="E36" s="103"/>
      <c r="F36" s="103"/>
      <c r="G36" s="110"/>
      <c r="H36" s="50"/>
      <c r="I36" s="111"/>
      <c r="J36" s="106">
        <f t="shared" si="0"/>
        <v>0</v>
      </c>
      <c r="K36" s="1" t="str">
        <f t="shared" si="2"/>
        <v>-</v>
      </c>
      <c r="L36" s="1" t="str">
        <f t="shared" si="1"/>
        <v>-</v>
      </c>
    </row>
    <row r="37" spans="1:12" ht="260.10000000000002" customHeight="1" x14ac:dyDescent="0.25">
      <c r="A37" s="107"/>
      <c r="B37" s="100"/>
      <c r="C37" s="108"/>
      <c r="D37" s="109"/>
      <c r="E37" s="103"/>
      <c r="F37" s="103"/>
      <c r="G37" s="110"/>
      <c r="H37" s="50"/>
      <c r="I37" s="111"/>
      <c r="J37" s="106">
        <f t="shared" si="0"/>
        <v>0</v>
      </c>
      <c r="K37" s="1" t="str">
        <f t="shared" si="2"/>
        <v>-</v>
      </c>
      <c r="L37" s="1" t="str">
        <f t="shared" si="1"/>
        <v>-</v>
      </c>
    </row>
    <row r="38" spans="1:12" ht="260.10000000000002" customHeight="1" x14ac:dyDescent="0.25">
      <c r="A38" s="107"/>
      <c r="B38" s="100"/>
      <c r="C38" s="108"/>
      <c r="D38" s="109"/>
      <c r="E38" s="103"/>
      <c r="F38" s="103"/>
      <c r="G38" s="110"/>
      <c r="H38" s="50"/>
      <c r="I38" s="111"/>
      <c r="J38" s="106">
        <f t="shared" si="0"/>
        <v>0</v>
      </c>
      <c r="K38" s="1" t="str">
        <f t="shared" si="2"/>
        <v>-</v>
      </c>
      <c r="L38" s="1" t="str">
        <f t="shared" si="1"/>
        <v>-</v>
      </c>
    </row>
    <row r="39" spans="1:12" ht="260.10000000000002" customHeight="1" x14ac:dyDescent="0.25">
      <c r="A39" s="107"/>
      <c r="B39" s="100"/>
      <c r="C39" s="108"/>
      <c r="D39" s="109"/>
      <c r="E39" s="103"/>
      <c r="F39" s="103"/>
      <c r="G39" s="110"/>
      <c r="H39" s="50"/>
      <c r="I39" s="111"/>
      <c r="J39" s="106">
        <f t="shared" si="0"/>
        <v>0</v>
      </c>
      <c r="K39" s="1" t="str">
        <f t="shared" si="2"/>
        <v>-</v>
      </c>
      <c r="L39" s="1" t="str">
        <f t="shared" si="1"/>
        <v>-</v>
      </c>
    </row>
    <row r="40" spans="1:12" ht="260.10000000000002" customHeight="1" x14ac:dyDescent="0.25">
      <c r="A40" s="107"/>
      <c r="B40" s="100"/>
      <c r="C40" s="108"/>
      <c r="D40" s="109"/>
      <c r="E40" s="103"/>
      <c r="F40" s="103"/>
      <c r="G40" s="110"/>
      <c r="H40" s="50"/>
      <c r="I40" s="111"/>
      <c r="J40" s="106">
        <f t="shared" si="0"/>
        <v>0</v>
      </c>
      <c r="K40" s="1" t="str">
        <f t="shared" si="2"/>
        <v>-</v>
      </c>
      <c r="L40" s="1" t="str">
        <f t="shared" si="1"/>
        <v>-</v>
      </c>
    </row>
    <row r="41" spans="1:12" ht="260.10000000000002" customHeight="1" x14ac:dyDescent="0.25">
      <c r="A41" s="107"/>
      <c r="B41" s="100"/>
      <c r="C41" s="108"/>
      <c r="D41" s="109"/>
      <c r="E41" s="103"/>
      <c r="F41" s="103"/>
      <c r="G41" s="110"/>
      <c r="H41" s="50"/>
      <c r="I41" s="111"/>
      <c r="J41" s="106">
        <f t="shared" si="0"/>
        <v>0</v>
      </c>
      <c r="K41" s="1" t="str">
        <f t="shared" si="2"/>
        <v>-</v>
      </c>
      <c r="L41" s="1" t="str">
        <f t="shared" si="1"/>
        <v>-</v>
      </c>
    </row>
    <row r="42" spans="1:12" ht="260.10000000000002" customHeight="1" x14ac:dyDescent="0.25">
      <c r="A42" s="107"/>
      <c r="B42" s="100"/>
      <c r="C42" s="108"/>
      <c r="D42" s="109"/>
      <c r="E42" s="103"/>
      <c r="F42" s="103"/>
      <c r="G42" s="110"/>
      <c r="H42" s="50"/>
      <c r="I42" s="111"/>
      <c r="J42" s="106">
        <f t="shared" si="0"/>
        <v>0</v>
      </c>
      <c r="K42" s="1" t="str">
        <f t="shared" si="2"/>
        <v>-</v>
      </c>
      <c r="L42" s="1" t="str">
        <f t="shared" si="1"/>
        <v>-</v>
      </c>
    </row>
    <row r="43" spans="1:12" ht="260.10000000000002" customHeight="1" x14ac:dyDescent="0.25">
      <c r="A43" s="107"/>
      <c r="B43" s="100"/>
      <c r="C43" s="108"/>
      <c r="D43" s="109"/>
      <c r="E43" s="103"/>
      <c r="F43" s="103"/>
      <c r="G43" s="110"/>
      <c r="H43" s="50"/>
      <c r="I43" s="111"/>
      <c r="J43" s="106">
        <f t="shared" si="0"/>
        <v>0</v>
      </c>
      <c r="K43" s="1" t="str">
        <f t="shared" si="2"/>
        <v>-</v>
      </c>
      <c r="L43" s="1" t="str">
        <f t="shared" si="1"/>
        <v>-</v>
      </c>
    </row>
    <row r="44" spans="1:12" ht="260.10000000000002" customHeight="1" x14ac:dyDescent="0.25">
      <c r="A44" s="107"/>
      <c r="B44" s="100"/>
      <c r="C44" s="108"/>
      <c r="D44" s="109"/>
      <c r="E44" s="103"/>
      <c r="F44" s="103"/>
      <c r="G44" s="110"/>
      <c r="H44" s="50"/>
      <c r="I44" s="111"/>
      <c r="J44" s="106">
        <f t="shared" si="0"/>
        <v>0</v>
      </c>
      <c r="K44" s="1" t="str">
        <f t="shared" si="2"/>
        <v>-</v>
      </c>
      <c r="L44" s="1" t="str">
        <f t="shared" si="1"/>
        <v>-</v>
      </c>
    </row>
    <row r="45" spans="1:12" ht="260.10000000000002" customHeight="1" x14ac:dyDescent="0.25">
      <c r="A45" s="107"/>
      <c r="B45" s="100"/>
      <c r="C45" s="108"/>
      <c r="D45" s="109"/>
      <c r="E45" s="103"/>
      <c r="F45" s="103"/>
      <c r="G45" s="110"/>
      <c r="H45" s="50"/>
      <c r="I45" s="111"/>
      <c r="J45" s="106">
        <f t="shared" si="0"/>
        <v>0</v>
      </c>
      <c r="K45" s="1" t="str">
        <f t="shared" si="2"/>
        <v>-</v>
      </c>
      <c r="L45" s="1" t="str">
        <f t="shared" si="1"/>
        <v>-</v>
      </c>
    </row>
    <row r="46" spans="1:12" ht="260.10000000000002" customHeight="1" x14ac:dyDescent="0.25">
      <c r="A46" s="107"/>
      <c r="B46" s="100"/>
      <c r="C46" s="108"/>
      <c r="D46" s="109"/>
      <c r="E46" s="103"/>
      <c r="F46" s="103"/>
      <c r="G46" s="110"/>
      <c r="H46" s="50"/>
      <c r="I46" s="111"/>
      <c r="J46" s="106">
        <f t="shared" si="0"/>
        <v>0</v>
      </c>
      <c r="K46" s="1" t="str">
        <f t="shared" si="2"/>
        <v>-</v>
      </c>
      <c r="L46" s="1" t="str">
        <f t="shared" si="1"/>
        <v>-</v>
      </c>
    </row>
    <row r="47" spans="1:12" ht="260.10000000000002" customHeight="1" x14ac:dyDescent="0.25">
      <c r="A47" s="107"/>
      <c r="B47" s="100"/>
      <c r="C47" s="108"/>
      <c r="D47" s="109"/>
      <c r="E47" s="103"/>
      <c r="F47" s="103"/>
      <c r="G47" s="110"/>
      <c r="H47" s="50"/>
      <c r="I47" s="111"/>
      <c r="J47" s="106">
        <f t="shared" si="0"/>
        <v>0</v>
      </c>
      <c r="K47" s="1" t="str">
        <f t="shared" si="2"/>
        <v>-</v>
      </c>
      <c r="L47" s="1" t="str">
        <f t="shared" si="1"/>
        <v>-</v>
      </c>
    </row>
    <row r="48" spans="1:12" ht="260.10000000000002" customHeight="1" x14ac:dyDescent="0.25">
      <c r="A48" s="107"/>
      <c r="B48" s="100"/>
      <c r="C48" s="108"/>
      <c r="D48" s="109"/>
      <c r="E48" s="103"/>
      <c r="F48" s="103"/>
      <c r="G48" s="110"/>
      <c r="H48" s="50"/>
      <c r="I48" s="111"/>
      <c r="J48" s="106">
        <f t="shared" si="0"/>
        <v>0</v>
      </c>
      <c r="K48" s="1" t="str">
        <f t="shared" si="2"/>
        <v>-</v>
      </c>
      <c r="L48" s="1" t="str">
        <f t="shared" si="1"/>
        <v>-</v>
      </c>
    </row>
    <row r="49" spans="1:12" ht="260.10000000000002" customHeight="1" x14ac:dyDescent="0.25">
      <c r="A49" s="107"/>
      <c r="B49" s="100"/>
      <c r="C49" s="108"/>
      <c r="D49" s="109"/>
      <c r="E49" s="103"/>
      <c r="F49" s="103"/>
      <c r="G49" s="110"/>
      <c r="H49" s="50"/>
      <c r="I49" s="111"/>
      <c r="J49" s="106">
        <f t="shared" si="0"/>
        <v>0</v>
      </c>
      <c r="K49" s="1" t="str">
        <f t="shared" si="2"/>
        <v>-</v>
      </c>
      <c r="L49" s="1" t="str">
        <f t="shared" si="1"/>
        <v>-</v>
      </c>
    </row>
    <row r="50" spans="1:12" ht="260.10000000000002" customHeight="1" x14ac:dyDescent="0.25">
      <c r="A50" s="107"/>
      <c r="B50" s="100"/>
      <c r="C50" s="108"/>
      <c r="D50" s="109"/>
      <c r="E50" s="103"/>
      <c r="F50" s="103"/>
      <c r="G50" s="110"/>
      <c r="H50" s="50"/>
      <c r="I50" s="111"/>
      <c r="J50" s="106">
        <f t="shared" si="0"/>
        <v>0</v>
      </c>
      <c r="K50" s="1" t="str">
        <f t="shared" si="2"/>
        <v>-</v>
      </c>
      <c r="L50" s="1" t="str">
        <f t="shared" si="1"/>
        <v>-</v>
      </c>
    </row>
    <row r="51" spans="1:12" ht="260.10000000000002" customHeight="1" x14ac:dyDescent="0.25">
      <c r="A51" s="107"/>
      <c r="B51" s="100"/>
      <c r="C51" s="108"/>
      <c r="D51" s="109"/>
      <c r="E51" s="103"/>
      <c r="F51" s="103"/>
      <c r="G51" s="110"/>
      <c r="H51" s="50"/>
      <c r="I51" s="111"/>
      <c r="J51" s="106">
        <f t="shared" si="0"/>
        <v>0</v>
      </c>
      <c r="K51" s="1" t="str">
        <f t="shared" si="2"/>
        <v>-</v>
      </c>
      <c r="L51" s="1" t="str">
        <f t="shared" si="1"/>
        <v>-</v>
      </c>
    </row>
    <row r="52" spans="1:12" ht="260.10000000000002" customHeight="1" x14ac:dyDescent="0.25">
      <c r="A52" s="107"/>
      <c r="B52" s="100"/>
      <c r="C52" s="108"/>
      <c r="D52" s="109"/>
      <c r="E52" s="103"/>
      <c r="F52" s="103"/>
      <c r="G52" s="110"/>
      <c r="H52" s="50"/>
      <c r="I52" s="111"/>
      <c r="J52" s="106">
        <f t="shared" si="0"/>
        <v>0</v>
      </c>
      <c r="K52" s="1" t="str">
        <f t="shared" si="2"/>
        <v>-</v>
      </c>
      <c r="L52" s="1" t="str">
        <f t="shared" si="1"/>
        <v>-</v>
      </c>
    </row>
    <row r="53" spans="1:12" ht="260.10000000000002" customHeight="1" x14ac:dyDescent="0.25">
      <c r="A53" s="107"/>
      <c r="B53" s="100"/>
      <c r="C53" s="108"/>
      <c r="D53" s="109"/>
      <c r="E53" s="103"/>
      <c r="F53" s="103"/>
      <c r="G53" s="110"/>
      <c r="H53" s="50"/>
      <c r="I53" s="111"/>
      <c r="J53" s="106">
        <f t="shared" si="0"/>
        <v>0</v>
      </c>
      <c r="K53" s="1" t="str">
        <f t="shared" si="2"/>
        <v>-</v>
      </c>
      <c r="L53" s="1" t="str">
        <f t="shared" si="1"/>
        <v>-</v>
      </c>
    </row>
    <row r="54" spans="1:12" ht="260.10000000000002" customHeight="1" x14ac:dyDescent="0.25">
      <c r="A54" s="107"/>
      <c r="B54" s="100"/>
      <c r="C54" s="108"/>
      <c r="D54" s="109"/>
      <c r="E54" s="103"/>
      <c r="F54" s="103"/>
      <c r="G54" s="110"/>
      <c r="H54" s="50"/>
      <c r="I54" s="111"/>
      <c r="J54" s="106">
        <f t="shared" si="0"/>
        <v>0</v>
      </c>
      <c r="K54" s="1" t="str">
        <f t="shared" si="2"/>
        <v>-</v>
      </c>
      <c r="L54" s="1" t="str">
        <f t="shared" si="1"/>
        <v>-</v>
      </c>
    </row>
    <row r="55" spans="1:12" ht="260.10000000000002" customHeight="1" x14ac:dyDescent="0.25">
      <c r="A55" s="107"/>
      <c r="B55" s="100"/>
      <c r="C55" s="108"/>
      <c r="D55" s="109"/>
      <c r="E55" s="103"/>
      <c r="F55" s="103"/>
      <c r="G55" s="110"/>
      <c r="H55" s="50"/>
      <c r="I55" s="111"/>
      <c r="J55" s="106">
        <f t="shared" si="0"/>
        <v>0</v>
      </c>
      <c r="K55" s="1" t="str">
        <f t="shared" si="2"/>
        <v>-</v>
      </c>
      <c r="L55" s="1" t="str">
        <f t="shared" si="1"/>
        <v>-</v>
      </c>
    </row>
    <row r="56" spans="1:12" ht="260.10000000000002" customHeight="1" x14ac:dyDescent="0.25">
      <c r="A56" s="107"/>
      <c r="B56" s="100"/>
      <c r="C56" s="108"/>
      <c r="D56" s="109"/>
      <c r="E56" s="103"/>
      <c r="F56" s="103"/>
      <c r="G56" s="110"/>
      <c r="H56" s="50"/>
      <c r="I56" s="111"/>
      <c r="J56" s="106">
        <f t="shared" si="0"/>
        <v>0</v>
      </c>
      <c r="K56" s="1" t="str">
        <f t="shared" si="2"/>
        <v>-</v>
      </c>
      <c r="L56" s="1" t="str">
        <f t="shared" si="1"/>
        <v>-</v>
      </c>
    </row>
    <row r="57" spans="1:12" ht="260.10000000000002" customHeight="1" x14ac:dyDescent="0.25">
      <c r="A57" s="107"/>
      <c r="B57" s="100"/>
      <c r="C57" s="108"/>
      <c r="D57" s="109"/>
      <c r="E57" s="103"/>
      <c r="F57" s="103"/>
      <c r="G57" s="110"/>
      <c r="H57" s="50"/>
      <c r="I57" s="111"/>
      <c r="J57" s="106">
        <f t="shared" si="0"/>
        <v>0</v>
      </c>
      <c r="K57" s="1" t="str">
        <f t="shared" si="2"/>
        <v>-</v>
      </c>
      <c r="L57" s="1" t="str">
        <f t="shared" si="1"/>
        <v>-</v>
      </c>
    </row>
    <row r="58" spans="1:12" ht="260.10000000000002" customHeight="1" x14ac:dyDescent="0.25">
      <c r="A58" s="107"/>
      <c r="B58" s="100"/>
      <c r="C58" s="108"/>
      <c r="D58" s="109"/>
      <c r="E58" s="103"/>
      <c r="F58" s="103"/>
      <c r="G58" s="110"/>
      <c r="H58" s="50"/>
      <c r="I58" s="111"/>
      <c r="J58" s="106">
        <f t="shared" si="0"/>
        <v>0</v>
      </c>
      <c r="K58" s="1" t="str">
        <f t="shared" si="2"/>
        <v>-</v>
      </c>
      <c r="L58" s="1" t="str">
        <f t="shared" si="1"/>
        <v>-</v>
      </c>
    </row>
    <row r="59" spans="1:12" ht="260.10000000000002" customHeight="1" x14ac:dyDescent="0.25">
      <c r="A59" s="107"/>
      <c r="B59" s="100"/>
      <c r="C59" s="108"/>
      <c r="D59" s="109"/>
      <c r="E59" s="103"/>
      <c r="F59" s="103"/>
      <c r="G59" s="110"/>
      <c r="H59" s="50"/>
      <c r="I59" s="111"/>
      <c r="J59" s="106">
        <f t="shared" si="0"/>
        <v>0</v>
      </c>
      <c r="K59" s="1" t="str">
        <f t="shared" si="2"/>
        <v>-</v>
      </c>
      <c r="L59" s="1" t="str">
        <f t="shared" si="1"/>
        <v>-</v>
      </c>
    </row>
    <row r="60" spans="1:12" ht="260.10000000000002" customHeight="1" x14ac:dyDescent="0.25">
      <c r="A60" s="107"/>
      <c r="B60" s="100"/>
      <c r="C60" s="108"/>
      <c r="D60" s="109"/>
      <c r="E60" s="103"/>
      <c r="F60" s="103"/>
      <c r="G60" s="110"/>
      <c r="H60" s="50"/>
      <c r="I60" s="111"/>
      <c r="J60" s="106">
        <f t="shared" si="0"/>
        <v>0</v>
      </c>
      <c r="K60" s="1" t="str">
        <f t="shared" si="2"/>
        <v>-</v>
      </c>
      <c r="L60" s="1" t="str">
        <f t="shared" si="1"/>
        <v>-</v>
      </c>
    </row>
    <row r="61" spans="1:12" ht="260.10000000000002" customHeight="1" x14ac:dyDescent="0.25">
      <c r="A61" s="107"/>
      <c r="B61" s="100"/>
      <c r="C61" s="108"/>
      <c r="D61" s="109"/>
      <c r="E61" s="103"/>
      <c r="F61" s="103"/>
      <c r="G61" s="110"/>
      <c r="H61" s="50"/>
      <c r="I61" s="111"/>
      <c r="J61" s="106">
        <f t="shared" si="0"/>
        <v>0</v>
      </c>
      <c r="K61" s="1" t="str">
        <f t="shared" si="2"/>
        <v>-</v>
      </c>
      <c r="L61" s="1" t="str">
        <f t="shared" si="1"/>
        <v>-</v>
      </c>
    </row>
    <row r="62" spans="1:12" ht="260.10000000000002" customHeight="1" x14ac:dyDescent="0.25">
      <c r="A62" s="107"/>
      <c r="B62" s="100"/>
      <c r="C62" s="108"/>
      <c r="D62" s="109"/>
      <c r="E62" s="103"/>
      <c r="F62" s="103"/>
      <c r="G62" s="110"/>
      <c r="H62" s="50"/>
      <c r="I62" s="111"/>
      <c r="J62" s="106">
        <f t="shared" si="0"/>
        <v>0</v>
      </c>
      <c r="K62" s="1" t="str">
        <f t="shared" si="2"/>
        <v>-</v>
      </c>
      <c r="L62" s="1" t="str">
        <f t="shared" si="1"/>
        <v>-</v>
      </c>
    </row>
    <row r="63" spans="1:12" ht="260.10000000000002" customHeight="1" x14ac:dyDescent="0.25">
      <c r="A63" s="107"/>
      <c r="B63" s="100"/>
      <c r="C63" s="108"/>
      <c r="D63" s="109"/>
      <c r="E63" s="103"/>
      <c r="F63" s="103"/>
      <c r="G63" s="110"/>
      <c r="H63" s="50"/>
      <c r="I63" s="111"/>
      <c r="J63" s="106">
        <f t="shared" si="0"/>
        <v>0</v>
      </c>
      <c r="K63" s="1" t="str">
        <f t="shared" si="2"/>
        <v>-</v>
      </c>
      <c r="L63" s="1" t="str">
        <f t="shared" si="1"/>
        <v>-</v>
      </c>
    </row>
    <row r="64" spans="1:12" ht="260.10000000000002" customHeight="1" x14ac:dyDescent="0.25">
      <c r="A64" s="107"/>
      <c r="B64" s="100"/>
      <c r="C64" s="108"/>
      <c r="D64" s="109"/>
      <c r="E64" s="103"/>
      <c r="F64" s="103"/>
      <c r="G64" s="110"/>
      <c r="H64" s="50"/>
      <c r="I64" s="111"/>
      <c r="J64" s="106">
        <f t="shared" si="0"/>
        <v>0</v>
      </c>
      <c r="K64" s="1" t="str">
        <f t="shared" si="2"/>
        <v>-</v>
      </c>
      <c r="L64" s="1" t="str">
        <f t="shared" si="1"/>
        <v>-</v>
      </c>
    </row>
    <row r="65" spans="1:12" ht="260.10000000000002" customHeight="1" x14ac:dyDescent="0.25">
      <c r="A65" s="107"/>
      <c r="B65" s="100"/>
      <c r="C65" s="108"/>
      <c r="D65" s="109"/>
      <c r="E65" s="103"/>
      <c r="F65" s="103"/>
      <c r="G65" s="110"/>
      <c r="H65" s="50"/>
      <c r="I65" s="111"/>
      <c r="J65" s="106">
        <f t="shared" si="0"/>
        <v>0</v>
      </c>
      <c r="K65" s="1" t="str">
        <f t="shared" si="2"/>
        <v>-</v>
      </c>
      <c r="L65" s="1" t="str">
        <f t="shared" si="1"/>
        <v>-</v>
      </c>
    </row>
    <row r="66" spans="1:12" ht="260.10000000000002" customHeight="1" x14ac:dyDescent="0.25">
      <c r="A66" s="107"/>
      <c r="B66" s="100"/>
      <c r="C66" s="108"/>
      <c r="D66" s="109"/>
      <c r="E66" s="103"/>
      <c r="F66" s="103"/>
      <c r="G66" s="110"/>
      <c r="H66" s="50"/>
      <c r="I66" s="111"/>
      <c r="J66" s="106">
        <f t="shared" si="0"/>
        <v>0</v>
      </c>
      <c r="K66" s="1" t="str">
        <f t="shared" si="2"/>
        <v>-</v>
      </c>
      <c r="L66" s="1" t="str">
        <f t="shared" si="1"/>
        <v>-</v>
      </c>
    </row>
    <row r="67" spans="1:12" ht="260.10000000000002" customHeight="1" x14ac:dyDescent="0.25">
      <c r="A67" s="107"/>
      <c r="B67" s="100"/>
      <c r="C67" s="108"/>
      <c r="D67" s="109"/>
      <c r="E67" s="103"/>
      <c r="F67" s="103"/>
      <c r="G67" s="110"/>
      <c r="H67" s="50"/>
      <c r="I67" s="111"/>
      <c r="J67" s="106">
        <f t="shared" ref="J67:J130" si="3">IF(B67="",0,IF(C67="",0,IF(C67="Staff Costs", G67*H67*I67,IF(C67="Travel and Accommodation",G67*H67*I67,G67*I67))))</f>
        <v>0</v>
      </c>
      <c r="K67" s="1" t="str">
        <f t="shared" si="2"/>
        <v>-</v>
      </c>
      <c r="L67" s="1" t="str">
        <f t="shared" si="1"/>
        <v>-</v>
      </c>
    </row>
    <row r="68" spans="1:12" ht="260.10000000000002" customHeight="1" x14ac:dyDescent="0.25">
      <c r="A68" s="107"/>
      <c r="B68" s="100"/>
      <c r="C68" s="108"/>
      <c r="D68" s="109"/>
      <c r="E68" s="103"/>
      <c r="F68" s="103"/>
      <c r="G68" s="110"/>
      <c r="H68" s="50"/>
      <c r="I68" s="111"/>
      <c r="J68" s="106">
        <f t="shared" si="3"/>
        <v>0</v>
      </c>
      <c r="K68" s="1" t="str">
        <f t="shared" si="2"/>
        <v>-</v>
      </c>
      <c r="L68" s="1" t="str">
        <f t="shared" ref="L68:L131" si="4">CONCATENATE(A68,"-",D68)</f>
        <v>-</v>
      </c>
    </row>
    <row r="69" spans="1:12" ht="260.10000000000002" customHeight="1" x14ac:dyDescent="0.25">
      <c r="A69" s="107"/>
      <c r="B69" s="100"/>
      <c r="C69" s="108"/>
      <c r="D69" s="109"/>
      <c r="E69" s="103"/>
      <c r="F69" s="103"/>
      <c r="G69" s="110"/>
      <c r="H69" s="50"/>
      <c r="I69" s="111"/>
      <c r="J69" s="106">
        <f t="shared" si="3"/>
        <v>0</v>
      </c>
      <c r="K69" s="1" t="str">
        <f t="shared" ref="K69:K132" si="5">CONCATENATE(B69,"-",C69)</f>
        <v>-</v>
      </c>
      <c r="L69" s="1" t="str">
        <f t="shared" si="4"/>
        <v>-</v>
      </c>
    </row>
    <row r="70" spans="1:12" ht="260.10000000000002" customHeight="1" x14ac:dyDescent="0.25">
      <c r="A70" s="107"/>
      <c r="B70" s="100"/>
      <c r="C70" s="108"/>
      <c r="D70" s="109"/>
      <c r="E70" s="103"/>
      <c r="F70" s="103"/>
      <c r="G70" s="110"/>
      <c r="H70" s="50"/>
      <c r="I70" s="111"/>
      <c r="J70" s="106">
        <f t="shared" si="3"/>
        <v>0</v>
      </c>
      <c r="K70" s="1" t="str">
        <f t="shared" si="5"/>
        <v>-</v>
      </c>
      <c r="L70" s="1" t="str">
        <f t="shared" si="4"/>
        <v>-</v>
      </c>
    </row>
    <row r="71" spans="1:12" ht="260.10000000000002" customHeight="1" x14ac:dyDescent="0.25">
      <c r="A71" s="107"/>
      <c r="B71" s="100"/>
      <c r="C71" s="108"/>
      <c r="D71" s="109"/>
      <c r="E71" s="103"/>
      <c r="F71" s="103"/>
      <c r="G71" s="110"/>
      <c r="H71" s="50"/>
      <c r="I71" s="111"/>
      <c r="J71" s="106">
        <f t="shared" si="3"/>
        <v>0</v>
      </c>
      <c r="K71" s="1" t="str">
        <f t="shared" si="5"/>
        <v>-</v>
      </c>
      <c r="L71" s="1" t="str">
        <f t="shared" si="4"/>
        <v>-</v>
      </c>
    </row>
    <row r="72" spans="1:12" ht="260.10000000000002" customHeight="1" x14ac:dyDescent="0.25">
      <c r="A72" s="107"/>
      <c r="B72" s="100"/>
      <c r="C72" s="108"/>
      <c r="D72" s="109"/>
      <c r="E72" s="103"/>
      <c r="F72" s="103"/>
      <c r="G72" s="110"/>
      <c r="H72" s="50"/>
      <c r="I72" s="111"/>
      <c r="J72" s="106">
        <f t="shared" si="3"/>
        <v>0</v>
      </c>
      <c r="K72" s="1" t="str">
        <f t="shared" si="5"/>
        <v>-</v>
      </c>
      <c r="L72" s="1" t="str">
        <f t="shared" si="4"/>
        <v>-</v>
      </c>
    </row>
    <row r="73" spans="1:12" ht="260.10000000000002" customHeight="1" x14ac:dyDescent="0.25">
      <c r="A73" s="107"/>
      <c r="B73" s="100"/>
      <c r="C73" s="108"/>
      <c r="D73" s="109"/>
      <c r="E73" s="103"/>
      <c r="F73" s="103"/>
      <c r="G73" s="110"/>
      <c r="H73" s="50"/>
      <c r="I73" s="111"/>
      <c r="J73" s="106">
        <f t="shared" si="3"/>
        <v>0</v>
      </c>
      <c r="K73" s="1" t="str">
        <f t="shared" si="5"/>
        <v>-</v>
      </c>
      <c r="L73" s="1" t="str">
        <f t="shared" si="4"/>
        <v>-</v>
      </c>
    </row>
    <row r="74" spans="1:12" ht="260.10000000000002" customHeight="1" x14ac:dyDescent="0.25">
      <c r="A74" s="107"/>
      <c r="B74" s="100"/>
      <c r="C74" s="108"/>
      <c r="D74" s="109"/>
      <c r="E74" s="103"/>
      <c r="F74" s="103"/>
      <c r="G74" s="110"/>
      <c r="H74" s="50"/>
      <c r="I74" s="111"/>
      <c r="J74" s="106">
        <f t="shared" si="3"/>
        <v>0</v>
      </c>
      <c r="K74" s="1" t="str">
        <f t="shared" si="5"/>
        <v>-</v>
      </c>
      <c r="L74" s="1" t="str">
        <f t="shared" si="4"/>
        <v>-</v>
      </c>
    </row>
    <row r="75" spans="1:12" ht="260.10000000000002" customHeight="1" x14ac:dyDescent="0.25">
      <c r="A75" s="107"/>
      <c r="B75" s="100"/>
      <c r="C75" s="108"/>
      <c r="D75" s="109"/>
      <c r="E75" s="103"/>
      <c r="F75" s="103"/>
      <c r="G75" s="110"/>
      <c r="H75" s="50"/>
      <c r="I75" s="111"/>
      <c r="J75" s="106">
        <f t="shared" si="3"/>
        <v>0</v>
      </c>
      <c r="K75" s="1" t="str">
        <f t="shared" si="5"/>
        <v>-</v>
      </c>
      <c r="L75" s="1" t="str">
        <f t="shared" si="4"/>
        <v>-</v>
      </c>
    </row>
    <row r="76" spans="1:12" ht="260.10000000000002" customHeight="1" x14ac:dyDescent="0.25">
      <c r="A76" s="107"/>
      <c r="B76" s="100"/>
      <c r="C76" s="108"/>
      <c r="D76" s="109"/>
      <c r="E76" s="103"/>
      <c r="F76" s="103"/>
      <c r="G76" s="110"/>
      <c r="H76" s="50"/>
      <c r="I76" s="111"/>
      <c r="J76" s="106">
        <f t="shared" si="3"/>
        <v>0</v>
      </c>
      <c r="K76" s="1" t="str">
        <f t="shared" si="5"/>
        <v>-</v>
      </c>
      <c r="L76" s="1" t="str">
        <f t="shared" si="4"/>
        <v>-</v>
      </c>
    </row>
    <row r="77" spans="1:12" ht="260.10000000000002" customHeight="1" x14ac:dyDescent="0.25">
      <c r="A77" s="107"/>
      <c r="B77" s="100"/>
      <c r="C77" s="108"/>
      <c r="D77" s="109"/>
      <c r="E77" s="103"/>
      <c r="F77" s="103"/>
      <c r="G77" s="110"/>
      <c r="H77" s="50"/>
      <c r="I77" s="111"/>
      <c r="J77" s="106">
        <f t="shared" si="3"/>
        <v>0</v>
      </c>
      <c r="K77" s="1" t="str">
        <f t="shared" si="5"/>
        <v>-</v>
      </c>
      <c r="L77" s="1" t="str">
        <f t="shared" si="4"/>
        <v>-</v>
      </c>
    </row>
    <row r="78" spans="1:12" ht="260.10000000000002" customHeight="1" x14ac:dyDescent="0.25">
      <c r="A78" s="107"/>
      <c r="B78" s="100"/>
      <c r="C78" s="108"/>
      <c r="D78" s="109"/>
      <c r="E78" s="103"/>
      <c r="F78" s="103"/>
      <c r="G78" s="110"/>
      <c r="H78" s="50"/>
      <c r="I78" s="111"/>
      <c r="J78" s="106">
        <f t="shared" si="3"/>
        <v>0</v>
      </c>
      <c r="K78" s="1" t="str">
        <f t="shared" si="5"/>
        <v>-</v>
      </c>
      <c r="L78" s="1" t="str">
        <f t="shared" si="4"/>
        <v>-</v>
      </c>
    </row>
    <row r="79" spans="1:12" ht="260.10000000000002" customHeight="1" x14ac:dyDescent="0.25">
      <c r="A79" s="107"/>
      <c r="B79" s="100"/>
      <c r="C79" s="108"/>
      <c r="D79" s="109"/>
      <c r="E79" s="103"/>
      <c r="F79" s="103"/>
      <c r="G79" s="110"/>
      <c r="H79" s="50"/>
      <c r="I79" s="111"/>
      <c r="J79" s="106">
        <f t="shared" si="3"/>
        <v>0</v>
      </c>
      <c r="K79" s="1" t="str">
        <f t="shared" si="5"/>
        <v>-</v>
      </c>
      <c r="L79" s="1" t="str">
        <f t="shared" si="4"/>
        <v>-</v>
      </c>
    </row>
    <row r="80" spans="1:12" ht="260.10000000000002" customHeight="1" x14ac:dyDescent="0.25">
      <c r="A80" s="107"/>
      <c r="B80" s="100"/>
      <c r="C80" s="108"/>
      <c r="D80" s="109"/>
      <c r="E80" s="103"/>
      <c r="F80" s="103"/>
      <c r="G80" s="110"/>
      <c r="H80" s="50"/>
      <c r="I80" s="111"/>
      <c r="J80" s="106">
        <f t="shared" si="3"/>
        <v>0</v>
      </c>
      <c r="K80" s="1" t="str">
        <f t="shared" si="5"/>
        <v>-</v>
      </c>
      <c r="L80" s="1" t="str">
        <f t="shared" si="4"/>
        <v>-</v>
      </c>
    </row>
    <row r="81" spans="1:12" ht="260.10000000000002" customHeight="1" x14ac:dyDescent="0.25">
      <c r="A81" s="107"/>
      <c r="B81" s="100"/>
      <c r="C81" s="108"/>
      <c r="D81" s="109"/>
      <c r="E81" s="103"/>
      <c r="F81" s="103"/>
      <c r="G81" s="110"/>
      <c r="H81" s="50"/>
      <c r="I81" s="111"/>
      <c r="J81" s="106">
        <f t="shared" si="3"/>
        <v>0</v>
      </c>
      <c r="K81" s="1" t="str">
        <f t="shared" si="5"/>
        <v>-</v>
      </c>
      <c r="L81" s="1" t="str">
        <f t="shared" si="4"/>
        <v>-</v>
      </c>
    </row>
    <row r="82" spans="1:12" ht="260.10000000000002" customHeight="1" x14ac:dyDescent="0.25">
      <c r="A82" s="107"/>
      <c r="B82" s="100"/>
      <c r="C82" s="108"/>
      <c r="D82" s="109"/>
      <c r="E82" s="103"/>
      <c r="F82" s="103"/>
      <c r="G82" s="110"/>
      <c r="H82" s="50"/>
      <c r="I82" s="111"/>
      <c r="J82" s="106">
        <f t="shared" si="3"/>
        <v>0</v>
      </c>
      <c r="K82" s="1" t="str">
        <f t="shared" si="5"/>
        <v>-</v>
      </c>
      <c r="L82" s="1" t="str">
        <f t="shared" si="4"/>
        <v>-</v>
      </c>
    </row>
    <row r="83" spans="1:12" ht="260.10000000000002" customHeight="1" x14ac:dyDescent="0.25">
      <c r="A83" s="107"/>
      <c r="B83" s="100"/>
      <c r="C83" s="108"/>
      <c r="D83" s="109"/>
      <c r="E83" s="103"/>
      <c r="F83" s="103"/>
      <c r="G83" s="110"/>
      <c r="H83" s="50"/>
      <c r="I83" s="111"/>
      <c r="J83" s="106">
        <f t="shared" si="3"/>
        <v>0</v>
      </c>
      <c r="K83" s="1" t="str">
        <f t="shared" si="5"/>
        <v>-</v>
      </c>
      <c r="L83" s="1" t="str">
        <f t="shared" si="4"/>
        <v>-</v>
      </c>
    </row>
    <row r="84" spans="1:12" ht="260.10000000000002" customHeight="1" x14ac:dyDescent="0.25">
      <c r="A84" s="107"/>
      <c r="B84" s="100"/>
      <c r="C84" s="108"/>
      <c r="D84" s="109"/>
      <c r="E84" s="103"/>
      <c r="F84" s="103"/>
      <c r="G84" s="110"/>
      <c r="H84" s="50"/>
      <c r="I84" s="111"/>
      <c r="J84" s="106">
        <f t="shared" si="3"/>
        <v>0</v>
      </c>
      <c r="K84" s="1" t="str">
        <f t="shared" si="5"/>
        <v>-</v>
      </c>
      <c r="L84" s="1" t="str">
        <f t="shared" si="4"/>
        <v>-</v>
      </c>
    </row>
    <row r="85" spans="1:12" ht="260.10000000000002" customHeight="1" x14ac:dyDescent="0.25">
      <c r="A85" s="107"/>
      <c r="B85" s="100"/>
      <c r="C85" s="108"/>
      <c r="D85" s="109"/>
      <c r="E85" s="103"/>
      <c r="F85" s="103"/>
      <c r="G85" s="110"/>
      <c r="H85" s="50"/>
      <c r="I85" s="111"/>
      <c r="J85" s="106">
        <f t="shared" si="3"/>
        <v>0</v>
      </c>
      <c r="K85" s="1" t="str">
        <f t="shared" si="5"/>
        <v>-</v>
      </c>
      <c r="L85" s="1" t="str">
        <f t="shared" si="4"/>
        <v>-</v>
      </c>
    </row>
    <row r="86" spans="1:12" ht="260.10000000000002" customHeight="1" x14ac:dyDescent="0.25">
      <c r="A86" s="107"/>
      <c r="B86" s="100"/>
      <c r="C86" s="108"/>
      <c r="D86" s="109"/>
      <c r="E86" s="103"/>
      <c r="F86" s="103"/>
      <c r="G86" s="110"/>
      <c r="H86" s="50"/>
      <c r="I86" s="111"/>
      <c r="J86" s="106">
        <f t="shared" si="3"/>
        <v>0</v>
      </c>
      <c r="K86" s="1" t="str">
        <f t="shared" si="5"/>
        <v>-</v>
      </c>
      <c r="L86" s="1" t="str">
        <f t="shared" si="4"/>
        <v>-</v>
      </c>
    </row>
    <row r="87" spans="1:12" ht="260.10000000000002" customHeight="1" x14ac:dyDescent="0.25">
      <c r="A87" s="107"/>
      <c r="B87" s="100"/>
      <c r="C87" s="108"/>
      <c r="D87" s="109"/>
      <c r="E87" s="103"/>
      <c r="F87" s="103"/>
      <c r="G87" s="110"/>
      <c r="H87" s="50"/>
      <c r="I87" s="111"/>
      <c r="J87" s="106">
        <f t="shared" si="3"/>
        <v>0</v>
      </c>
      <c r="K87" s="1" t="str">
        <f t="shared" si="5"/>
        <v>-</v>
      </c>
      <c r="L87" s="1" t="str">
        <f t="shared" si="4"/>
        <v>-</v>
      </c>
    </row>
    <row r="88" spans="1:12" ht="260.10000000000002" customHeight="1" x14ac:dyDescent="0.25">
      <c r="A88" s="107"/>
      <c r="B88" s="100"/>
      <c r="C88" s="108"/>
      <c r="D88" s="109"/>
      <c r="E88" s="103"/>
      <c r="F88" s="103"/>
      <c r="G88" s="110"/>
      <c r="H88" s="50"/>
      <c r="I88" s="111"/>
      <c r="J88" s="106">
        <f t="shared" si="3"/>
        <v>0</v>
      </c>
      <c r="K88" s="1" t="str">
        <f t="shared" si="5"/>
        <v>-</v>
      </c>
      <c r="L88" s="1" t="str">
        <f t="shared" si="4"/>
        <v>-</v>
      </c>
    </row>
    <row r="89" spans="1:12" ht="260.10000000000002" customHeight="1" x14ac:dyDescent="0.25">
      <c r="A89" s="107"/>
      <c r="B89" s="100"/>
      <c r="C89" s="108"/>
      <c r="D89" s="109"/>
      <c r="E89" s="103"/>
      <c r="F89" s="103"/>
      <c r="G89" s="110"/>
      <c r="H89" s="50"/>
      <c r="I89" s="111"/>
      <c r="J89" s="106">
        <f t="shared" si="3"/>
        <v>0</v>
      </c>
      <c r="K89" s="1" t="str">
        <f t="shared" si="5"/>
        <v>-</v>
      </c>
      <c r="L89" s="1" t="str">
        <f t="shared" si="4"/>
        <v>-</v>
      </c>
    </row>
    <row r="90" spans="1:12" ht="260.10000000000002" customHeight="1" x14ac:dyDescent="0.25">
      <c r="A90" s="107"/>
      <c r="B90" s="100"/>
      <c r="C90" s="108"/>
      <c r="D90" s="109"/>
      <c r="E90" s="103"/>
      <c r="F90" s="103"/>
      <c r="G90" s="110"/>
      <c r="H90" s="50"/>
      <c r="I90" s="111"/>
      <c r="J90" s="106">
        <f t="shared" si="3"/>
        <v>0</v>
      </c>
      <c r="K90" s="1" t="str">
        <f t="shared" si="5"/>
        <v>-</v>
      </c>
      <c r="L90" s="1" t="str">
        <f t="shared" si="4"/>
        <v>-</v>
      </c>
    </row>
    <row r="91" spans="1:12" ht="260.10000000000002" customHeight="1" x14ac:dyDescent="0.25">
      <c r="A91" s="107"/>
      <c r="B91" s="100"/>
      <c r="C91" s="108"/>
      <c r="D91" s="109"/>
      <c r="E91" s="103"/>
      <c r="F91" s="103"/>
      <c r="G91" s="110"/>
      <c r="H91" s="50"/>
      <c r="I91" s="111"/>
      <c r="J91" s="106">
        <f t="shared" si="3"/>
        <v>0</v>
      </c>
      <c r="K91" s="1" t="str">
        <f t="shared" si="5"/>
        <v>-</v>
      </c>
      <c r="L91" s="1" t="str">
        <f t="shared" si="4"/>
        <v>-</v>
      </c>
    </row>
    <row r="92" spans="1:12" ht="260.10000000000002" customHeight="1" x14ac:dyDescent="0.25">
      <c r="A92" s="107"/>
      <c r="B92" s="100"/>
      <c r="C92" s="108"/>
      <c r="D92" s="109"/>
      <c r="E92" s="103"/>
      <c r="F92" s="103"/>
      <c r="G92" s="110"/>
      <c r="H92" s="50"/>
      <c r="I92" s="111"/>
      <c r="J92" s="106">
        <f t="shared" si="3"/>
        <v>0</v>
      </c>
      <c r="K92" s="1" t="str">
        <f t="shared" si="5"/>
        <v>-</v>
      </c>
      <c r="L92" s="1" t="str">
        <f t="shared" si="4"/>
        <v>-</v>
      </c>
    </row>
    <row r="93" spans="1:12" ht="260.10000000000002" customHeight="1" x14ac:dyDescent="0.25">
      <c r="A93" s="107"/>
      <c r="B93" s="100"/>
      <c r="C93" s="108"/>
      <c r="D93" s="109"/>
      <c r="E93" s="103"/>
      <c r="F93" s="103"/>
      <c r="G93" s="110"/>
      <c r="H93" s="50"/>
      <c r="I93" s="111"/>
      <c r="J93" s="106">
        <f t="shared" si="3"/>
        <v>0</v>
      </c>
      <c r="K93" s="1" t="str">
        <f t="shared" si="5"/>
        <v>-</v>
      </c>
      <c r="L93" s="1" t="str">
        <f t="shared" si="4"/>
        <v>-</v>
      </c>
    </row>
    <row r="94" spans="1:12" ht="260.10000000000002" customHeight="1" x14ac:dyDescent="0.25">
      <c r="A94" s="107"/>
      <c r="B94" s="100"/>
      <c r="C94" s="108"/>
      <c r="D94" s="109"/>
      <c r="E94" s="103"/>
      <c r="F94" s="103"/>
      <c r="G94" s="110"/>
      <c r="H94" s="50"/>
      <c r="I94" s="111"/>
      <c r="J94" s="106">
        <f t="shared" si="3"/>
        <v>0</v>
      </c>
      <c r="K94" s="1" t="str">
        <f t="shared" si="5"/>
        <v>-</v>
      </c>
      <c r="L94" s="1" t="str">
        <f t="shared" si="4"/>
        <v>-</v>
      </c>
    </row>
    <row r="95" spans="1:12" ht="260.10000000000002" customHeight="1" x14ac:dyDescent="0.25">
      <c r="A95" s="107"/>
      <c r="B95" s="100"/>
      <c r="C95" s="108"/>
      <c r="D95" s="109"/>
      <c r="E95" s="103"/>
      <c r="F95" s="103"/>
      <c r="G95" s="110"/>
      <c r="H95" s="50"/>
      <c r="I95" s="111"/>
      <c r="J95" s="106">
        <f t="shared" si="3"/>
        <v>0</v>
      </c>
      <c r="K95" s="1" t="str">
        <f t="shared" si="5"/>
        <v>-</v>
      </c>
      <c r="L95" s="1" t="str">
        <f t="shared" si="4"/>
        <v>-</v>
      </c>
    </row>
    <row r="96" spans="1:12" ht="260.10000000000002" customHeight="1" x14ac:dyDescent="0.25">
      <c r="A96" s="107"/>
      <c r="B96" s="100"/>
      <c r="C96" s="108"/>
      <c r="D96" s="109"/>
      <c r="E96" s="103"/>
      <c r="F96" s="103"/>
      <c r="G96" s="110"/>
      <c r="H96" s="50"/>
      <c r="I96" s="111"/>
      <c r="J96" s="106">
        <f t="shared" si="3"/>
        <v>0</v>
      </c>
      <c r="K96" s="1" t="str">
        <f t="shared" si="5"/>
        <v>-</v>
      </c>
      <c r="L96" s="1" t="str">
        <f t="shared" si="4"/>
        <v>-</v>
      </c>
    </row>
    <row r="97" spans="1:12" ht="260.10000000000002" customHeight="1" x14ac:dyDescent="0.25">
      <c r="A97" s="107"/>
      <c r="B97" s="100"/>
      <c r="C97" s="108"/>
      <c r="D97" s="109"/>
      <c r="E97" s="103"/>
      <c r="F97" s="103"/>
      <c r="G97" s="110"/>
      <c r="H97" s="50"/>
      <c r="I97" s="111"/>
      <c r="J97" s="106">
        <f t="shared" si="3"/>
        <v>0</v>
      </c>
      <c r="K97" s="1" t="str">
        <f t="shared" si="5"/>
        <v>-</v>
      </c>
      <c r="L97" s="1" t="str">
        <f t="shared" si="4"/>
        <v>-</v>
      </c>
    </row>
    <row r="98" spans="1:12" ht="260.10000000000002" customHeight="1" x14ac:dyDescent="0.25">
      <c r="A98" s="107"/>
      <c r="B98" s="100"/>
      <c r="C98" s="108"/>
      <c r="D98" s="109"/>
      <c r="E98" s="103"/>
      <c r="F98" s="103"/>
      <c r="G98" s="110"/>
      <c r="H98" s="50"/>
      <c r="I98" s="111"/>
      <c r="J98" s="106">
        <f t="shared" si="3"/>
        <v>0</v>
      </c>
      <c r="K98" s="1" t="str">
        <f t="shared" si="5"/>
        <v>-</v>
      </c>
      <c r="L98" s="1" t="str">
        <f t="shared" si="4"/>
        <v>-</v>
      </c>
    </row>
    <row r="99" spans="1:12" ht="260.10000000000002" customHeight="1" x14ac:dyDescent="0.25">
      <c r="A99" s="107"/>
      <c r="B99" s="100"/>
      <c r="C99" s="108"/>
      <c r="D99" s="109"/>
      <c r="E99" s="103"/>
      <c r="F99" s="103"/>
      <c r="G99" s="110"/>
      <c r="H99" s="50"/>
      <c r="I99" s="111"/>
      <c r="J99" s="106">
        <f t="shared" si="3"/>
        <v>0</v>
      </c>
      <c r="K99" s="1" t="str">
        <f t="shared" si="5"/>
        <v>-</v>
      </c>
      <c r="L99" s="1" t="str">
        <f t="shared" si="4"/>
        <v>-</v>
      </c>
    </row>
    <row r="100" spans="1:12" ht="260.10000000000002" customHeight="1" x14ac:dyDescent="0.25">
      <c r="A100" s="107"/>
      <c r="B100" s="100"/>
      <c r="C100" s="108"/>
      <c r="D100" s="109"/>
      <c r="E100" s="103"/>
      <c r="F100" s="103"/>
      <c r="G100" s="110"/>
      <c r="H100" s="50"/>
      <c r="I100" s="111"/>
      <c r="J100" s="106">
        <f t="shared" si="3"/>
        <v>0</v>
      </c>
      <c r="K100" s="1" t="str">
        <f t="shared" si="5"/>
        <v>-</v>
      </c>
      <c r="L100" s="1" t="str">
        <f t="shared" si="4"/>
        <v>-</v>
      </c>
    </row>
    <row r="101" spans="1:12" ht="260.10000000000002" customHeight="1" x14ac:dyDescent="0.25">
      <c r="A101" s="107"/>
      <c r="B101" s="100"/>
      <c r="C101" s="108"/>
      <c r="D101" s="109"/>
      <c r="E101" s="103"/>
      <c r="F101" s="103"/>
      <c r="G101" s="110"/>
      <c r="H101" s="50"/>
      <c r="I101" s="111"/>
      <c r="J101" s="106">
        <f t="shared" si="3"/>
        <v>0</v>
      </c>
      <c r="K101" s="1" t="str">
        <f t="shared" si="5"/>
        <v>-</v>
      </c>
      <c r="L101" s="1" t="str">
        <f t="shared" si="4"/>
        <v>-</v>
      </c>
    </row>
    <row r="102" spans="1:12" ht="260.10000000000002" customHeight="1" x14ac:dyDescent="0.25">
      <c r="A102" s="107"/>
      <c r="B102" s="100"/>
      <c r="C102" s="108"/>
      <c r="D102" s="109"/>
      <c r="E102" s="103"/>
      <c r="F102" s="103"/>
      <c r="G102" s="110"/>
      <c r="H102" s="50"/>
      <c r="I102" s="111"/>
      <c r="J102" s="106">
        <f t="shared" si="3"/>
        <v>0</v>
      </c>
      <c r="K102" s="1" t="str">
        <f t="shared" si="5"/>
        <v>-</v>
      </c>
      <c r="L102" s="1" t="str">
        <f t="shared" si="4"/>
        <v>-</v>
      </c>
    </row>
    <row r="103" spans="1:12" ht="260.10000000000002" customHeight="1" x14ac:dyDescent="0.25">
      <c r="A103" s="107"/>
      <c r="B103" s="100"/>
      <c r="C103" s="108"/>
      <c r="D103" s="109"/>
      <c r="E103" s="103"/>
      <c r="F103" s="103"/>
      <c r="G103" s="110"/>
      <c r="H103" s="50"/>
      <c r="I103" s="111"/>
      <c r="J103" s="106">
        <f t="shared" si="3"/>
        <v>0</v>
      </c>
      <c r="K103" s="1" t="str">
        <f t="shared" si="5"/>
        <v>-</v>
      </c>
      <c r="L103" s="1" t="str">
        <f t="shared" si="4"/>
        <v>-</v>
      </c>
    </row>
    <row r="104" spans="1:12" ht="260.10000000000002" customHeight="1" x14ac:dyDescent="0.25">
      <c r="A104" s="107"/>
      <c r="B104" s="100"/>
      <c r="C104" s="108"/>
      <c r="D104" s="109"/>
      <c r="E104" s="103"/>
      <c r="F104" s="103"/>
      <c r="G104" s="110"/>
      <c r="H104" s="50"/>
      <c r="I104" s="111"/>
      <c r="J104" s="106">
        <f t="shared" si="3"/>
        <v>0</v>
      </c>
      <c r="K104" s="1" t="str">
        <f t="shared" si="5"/>
        <v>-</v>
      </c>
      <c r="L104" s="1" t="str">
        <f t="shared" si="4"/>
        <v>-</v>
      </c>
    </row>
    <row r="105" spans="1:12" ht="260.10000000000002" customHeight="1" x14ac:dyDescent="0.25">
      <c r="A105" s="107"/>
      <c r="B105" s="100"/>
      <c r="C105" s="108"/>
      <c r="D105" s="109"/>
      <c r="E105" s="103"/>
      <c r="F105" s="103"/>
      <c r="G105" s="110"/>
      <c r="H105" s="50"/>
      <c r="I105" s="111"/>
      <c r="J105" s="106">
        <f t="shared" si="3"/>
        <v>0</v>
      </c>
      <c r="K105" s="1" t="str">
        <f t="shared" si="5"/>
        <v>-</v>
      </c>
      <c r="L105" s="1" t="str">
        <f t="shared" si="4"/>
        <v>-</v>
      </c>
    </row>
    <row r="106" spans="1:12" ht="260.10000000000002" customHeight="1" x14ac:dyDescent="0.25">
      <c r="A106" s="107"/>
      <c r="B106" s="100"/>
      <c r="C106" s="108"/>
      <c r="D106" s="109"/>
      <c r="E106" s="103"/>
      <c r="F106" s="103"/>
      <c r="G106" s="110"/>
      <c r="H106" s="50"/>
      <c r="I106" s="111"/>
      <c r="J106" s="106">
        <f t="shared" si="3"/>
        <v>0</v>
      </c>
      <c r="K106" s="1" t="str">
        <f t="shared" si="5"/>
        <v>-</v>
      </c>
      <c r="L106" s="1" t="str">
        <f t="shared" si="4"/>
        <v>-</v>
      </c>
    </row>
    <row r="107" spans="1:12" ht="260.10000000000002" customHeight="1" x14ac:dyDescent="0.25">
      <c r="A107" s="107"/>
      <c r="B107" s="100"/>
      <c r="C107" s="108"/>
      <c r="D107" s="109"/>
      <c r="E107" s="103"/>
      <c r="F107" s="103"/>
      <c r="G107" s="110"/>
      <c r="H107" s="50"/>
      <c r="I107" s="111"/>
      <c r="J107" s="106">
        <f t="shared" si="3"/>
        <v>0</v>
      </c>
      <c r="K107" s="1" t="str">
        <f t="shared" si="5"/>
        <v>-</v>
      </c>
      <c r="L107" s="1" t="str">
        <f t="shared" si="4"/>
        <v>-</v>
      </c>
    </row>
    <row r="108" spans="1:12" ht="260.10000000000002" customHeight="1" x14ac:dyDescent="0.25">
      <c r="A108" s="107"/>
      <c r="B108" s="100"/>
      <c r="C108" s="108"/>
      <c r="D108" s="109"/>
      <c r="E108" s="103"/>
      <c r="F108" s="103"/>
      <c r="G108" s="110"/>
      <c r="H108" s="50"/>
      <c r="I108" s="111"/>
      <c r="J108" s="106">
        <f t="shared" si="3"/>
        <v>0</v>
      </c>
      <c r="K108" s="1" t="str">
        <f t="shared" si="5"/>
        <v>-</v>
      </c>
      <c r="L108" s="1" t="str">
        <f t="shared" si="4"/>
        <v>-</v>
      </c>
    </row>
    <row r="109" spans="1:12" ht="260.10000000000002" customHeight="1" x14ac:dyDescent="0.25">
      <c r="A109" s="107"/>
      <c r="B109" s="100"/>
      <c r="C109" s="108"/>
      <c r="D109" s="109"/>
      <c r="E109" s="103"/>
      <c r="F109" s="103"/>
      <c r="G109" s="110"/>
      <c r="H109" s="50"/>
      <c r="I109" s="111"/>
      <c r="J109" s="106">
        <f t="shared" si="3"/>
        <v>0</v>
      </c>
      <c r="K109" s="1" t="str">
        <f t="shared" si="5"/>
        <v>-</v>
      </c>
      <c r="L109" s="1" t="str">
        <f t="shared" si="4"/>
        <v>-</v>
      </c>
    </row>
    <row r="110" spans="1:12" ht="260.10000000000002" customHeight="1" x14ac:dyDescent="0.25">
      <c r="A110" s="107"/>
      <c r="B110" s="100"/>
      <c r="C110" s="108"/>
      <c r="D110" s="109"/>
      <c r="E110" s="103"/>
      <c r="F110" s="103"/>
      <c r="G110" s="110"/>
      <c r="H110" s="50"/>
      <c r="I110" s="111"/>
      <c r="J110" s="106">
        <f t="shared" si="3"/>
        <v>0</v>
      </c>
      <c r="K110" s="1" t="str">
        <f t="shared" si="5"/>
        <v>-</v>
      </c>
      <c r="L110" s="1" t="str">
        <f t="shared" si="4"/>
        <v>-</v>
      </c>
    </row>
    <row r="111" spans="1:12" ht="260.10000000000002" customHeight="1" x14ac:dyDescent="0.25">
      <c r="A111" s="107"/>
      <c r="B111" s="100"/>
      <c r="C111" s="108"/>
      <c r="D111" s="109"/>
      <c r="E111" s="103"/>
      <c r="F111" s="103"/>
      <c r="G111" s="110"/>
      <c r="H111" s="50"/>
      <c r="I111" s="111"/>
      <c r="J111" s="106">
        <f t="shared" si="3"/>
        <v>0</v>
      </c>
      <c r="K111" s="1" t="str">
        <f t="shared" si="5"/>
        <v>-</v>
      </c>
      <c r="L111" s="1" t="str">
        <f t="shared" si="4"/>
        <v>-</v>
      </c>
    </row>
    <row r="112" spans="1:12" ht="260.10000000000002" customHeight="1" x14ac:dyDescent="0.25">
      <c r="A112" s="107"/>
      <c r="B112" s="100"/>
      <c r="C112" s="108"/>
      <c r="D112" s="109"/>
      <c r="E112" s="103"/>
      <c r="F112" s="103"/>
      <c r="G112" s="110"/>
      <c r="H112" s="50"/>
      <c r="I112" s="111"/>
      <c r="J112" s="106">
        <f t="shared" si="3"/>
        <v>0</v>
      </c>
      <c r="K112" s="1" t="str">
        <f t="shared" si="5"/>
        <v>-</v>
      </c>
      <c r="L112" s="1" t="str">
        <f t="shared" si="4"/>
        <v>-</v>
      </c>
    </row>
    <row r="113" spans="1:12" ht="260.10000000000002" customHeight="1" x14ac:dyDescent="0.25">
      <c r="A113" s="107"/>
      <c r="B113" s="100"/>
      <c r="C113" s="108"/>
      <c r="D113" s="109"/>
      <c r="E113" s="103"/>
      <c r="F113" s="103"/>
      <c r="G113" s="110"/>
      <c r="H113" s="50"/>
      <c r="I113" s="111"/>
      <c r="J113" s="106">
        <f t="shared" si="3"/>
        <v>0</v>
      </c>
      <c r="K113" s="1" t="str">
        <f t="shared" si="5"/>
        <v>-</v>
      </c>
      <c r="L113" s="1" t="str">
        <f t="shared" si="4"/>
        <v>-</v>
      </c>
    </row>
    <row r="114" spans="1:12" ht="260.10000000000002" customHeight="1" x14ac:dyDescent="0.25">
      <c r="A114" s="107"/>
      <c r="B114" s="100"/>
      <c r="C114" s="108"/>
      <c r="D114" s="109"/>
      <c r="E114" s="103"/>
      <c r="F114" s="103"/>
      <c r="G114" s="110"/>
      <c r="H114" s="50"/>
      <c r="I114" s="111"/>
      <c r="J114" s="106">
        <f t="shared" si="3"/>
        <v>0</v>
      </c>
      <c r="K114" s="1" t="str">
        <f t="shared" si="5"/>
        <v>-</v>
      </c>
      <c r="L114" s="1" t="str">
        <f t="shared" si="4"/>
        <v>-</v>
      </c>
    </row>
    <row r="115" spans="1:12" ht="260.10000000000002" customHeight="1" x14ac:dyDescent="0.25">
      <c r="A115" s="107"/>
      <c r="B115" s="100"/>
      <c r="C115" s="108"/>
      <c r="D115" s="109"/>
      <c r="E115" s="103"/>
      <c r="F115" s="103"/>
      <c r="G115" s="110"/>
      <c r="H115" s="50"/>
      <c r="I115" s="111"/>
      <c r="J115" s="106">
        <f t="shared" si="3"/>
        <v>0</v>
      </c>
      <c r="K115" s="1" t="str">
        <f t="shared" si="5"/>
        <v>-</v>
      </c>
      <c r="L115" s="1" t="str">
        <f t="shared" si="4"/>
        <v>-</v>
      </c>
    </row>
    <row r="116" spans="1:12" ht="260.10000000000002" customHeight="1" x14ac:dyDescent="0.25">
      <c r="A116" s="107"/>
      <c r="B116" s="100"/>
      <c r="C116" s="108"/>
      <c r="D116" s="109"/>
      <c r="E116" s="103"/>
      <c r="F116" s="103"/>
      <c r="G116" s="110"/>
      <c r="H116" s="50"/>
      <c r="I116" s="111"/>
      <c r="J116" s="106">
        <f t="shared" si="3"/>
        <v>0</v>
      </c>
      <c r="K116" s="1" t="str">
        <f t="shared" si="5"/>
        <v>-</v>
      </c>
      <c r="L116" s="1" t="str">
        <f t="shared" si="4"/>
        <v>-</v>
      </c>
    </row>
    <row r="117" spans="1:12" ht="260.10000000000002" customHeight="1" x14ac:dyDescent="0.25">
      <c r="A117" s="107"/>
      <c r="B117" s="100"/>
      <c r="C117" s="108"/>
      <c r="D117" s="109"/>
      <c r="E117" s="103"/>
      <c r="F117" s="103"/>
      <c r="G117" s="110"/>
      <c r="H117" s="50"/>
      <c r="I117" s="111"/>
      <c r="J117" s="106">
        <f t="shared" si="3"/>
        <v>0</v>
      </c>
      <c r="K117" s="1" t="str">
        <f t="shared" si="5"/>
        <v>-</v>
      </c>
      <c r="L117" s="1" t="str">
        <f t="shared" si="4"/>
        <v>-</v>
      </c>
    </row>
    <row r="118" spans="1:12" ht="260.10000000000002" customHeight="1" x14ac:dyDescent="0.25">
      <c r="A118" s="107"/>
      <c r="B118" s="100"/>
      <c r="C118" s="108"/>
      <c r="D118" s="109"/>
      <c r="E118" s="103"/>
      <c r="F118" s="103"/>
      <c r="G118" s="110"/>
      <c r="H118" s="50"/>
      <c r="I118" s="111"/>
      <c r="J118" s="106">
        <f t="shared" si="3"/>
        <v>0</v>
      </c>
      <c r="K118" s="1" t="str">
        <f t="shared" si="5"/>
        <v>-</v>
      </c>
      <c r="L118" s="1" t="str">
        <f t="shared" si="4"/>
        <v>-</v>
      </c>
    </row>
    <row r="119" spans="1:12" ht="260.10000000000002" customHeight="1" x14ac:dyDescent="0.25">
      <c r="A119" s="107"/>
      <c r="B119" s="100"/>
      <c r="C119" s="108"/>
      <c r="D119" s="109"/>
      <c r="E119" s="103"/>
      <c r="F119" s="103"/>
      <c r="G119" s="110"/>
      <c r="H119" s="50"/>
      <c r="I119" s="111"/>
      <c r="J119" s="106">
        <f t="shared" si="3"/>
        <v>0</v>
      </c>
      <c r="K119" s="1" t="str">
        <f t="shared" si="5"/>
        <v>-</v>
      </c>
      <c r="L119" s="1" t="str">
        <f t="shared" si="4"/>
        <v>-</v>
      </c>
    </row>
    <row r="120" spans="1:12" ht="260.10000000000002" customHeight="1" x14ac:dyDescent="0.25">
      <c r="A120" s="107"/>
      <c r="B120" s="100"/>
      <c r="C120" s="108"/>
      <c r="D120" s="109"/>
      <c r="E120" s="103"/>
      <c r="F120" s="103"/>
      <c r="G120" s="110"/>
      <c r="H120" s="50"/>
      <c r="I120" s="111"/>
      <c r="J120" s="106">
        <f t="shared" si="3"/>
        <v>0</v>
      </c>
      <c r="K120" s="1" t="str">
        <f t="shared" si="5"/>
        <v>-</v>
      </c>
      <c r="L120" s="1" t="str">
        <f t="shared" si="4"/>
        <v>-</v>
      </c>
    </row>
    <row r="121" spans="1:12" ht="260.10000000000002" customHeight="1" x14ac:dyDescent="0.25">
      <c r="A121" s="107"/>
      <c r="B121" s="100"/>
      <c r="C121" s="108"/>
      <c r="D121" s="109"/>
      <c r="E121" s="103"/>
      <c r="F121" s="103"/>
      <c r="G121" s="110"/>
      <c r="H121" s="50"/>
      <c r="I121" s="111"/>
      <c r="J121" s="106">
        <f t="shared" si="3"/>
        <v>0</v>
      </c>
      <c r="K121" s="1" t="str">
        <f t="shared" si="5"/>
        <v>-</v>
      </c>
      <c r="L121" s="1" t="str">
        <f t="shared" si="4"/>
        <v>-</v>
      </c>
    </row>
    <row r="122" spans="1:12" ht="260.10000000000002" customHeight="1" x14ac:dyDescent="0.25">
      <c r="A122" s="107"/>
      <c r="B122" s="100"/>
      <c r="C122" s="108"/>
      <c r="D122" s="109"/>
      <c r="E122" s="103"/>
      <c r="F122" s="103"/>
      <c r="G122" s="110"/>
      <c r="H122" s="50"/>
      <c r="I122" s="111"/>
      <c r="J122" s="106">
        <f t="shared" si="3"/>
        <v>0</v>
      </c>
      <c r="K122" s="1" t="str">
        <f t="shared" si="5"/>
        <v>-</v>
      </c>
      <c r="L122" s="1" t="str">
        <f t="shared" si="4"/>
        <v>-</v>
      </c>
    </row>
    <row r="123" spans="1:12" ht="260.10000000000002" customHeight="1" x14ac:dyDescent="0.25">
      <c r="A123" s="107"/>
      <c r="B123" s="100"/>
      <c r="C123" s="108"/>
      <c r="D123" s="109"/>
      <c r="E123" s="103"/>
      <c r="F123" s="103"/>
      <c r="G123" s="110"/>
      <c r="H123" s="50"/>
      <c r="I123" s="111"/>
      <c r="J123" s="106">
        <f t="shared" si="3"/>
        <v>0</v>
      </c>
      <c r="K123" s="1" t="str">
        <f t="shared" si="5"/>
        <v>-</v>
      </c>
      <c r="L123" s="1" t="str">
        <f t="shared" si="4"/>
        <v>-</v>
      </c>
    </row>
    <row r="124" spans="1:12" ht="260.10000000000002" customHeight="1" x14ac:dyDescent="0.25">
      <c r="A124" s="107"/>
      <c r="B124" s="100"/>
      <c r="C124" s="108"/>
      <c r="D124" s="109"/>
      <c r="E124" s="103"/>
      <c r="F124" s="103"/>
      <c r="G124" s="110"/>
      <c r="H124" s="50"/>
      <c r="I124" s="111"/>
      <c r="J124" s="106">
        <f t="shared" si="3"/>
        <v>0</v>
      </c>
      <c r="K124" s="1" t="str">
        <f t="shared" si="5"/>
        <v>-</v>
      </c>
      <c r="L124" s="1" t="str">
        <f t="shared" si="4"/>
        <v>-</v>
      </c>
    </row>
    <row r="125" spans="1:12" ht="260.10000000000002" customHeight="1" x14ac:dyDescent="0.25">
      <c r="A125" s="107"/>
      <c r="B125" s="100"/>
      <c r="C125" s="108"/>
      <c r="D125" s="109"/>
      <c r="E125" s="103"/>
      <c r="F125" s="103"/>
      <c r="G125" s="110"/>
      <c r="H125" s="50"/>
      <c r="I125" s="111"/>
      <c r="J125" s="106">
        <f t="shared" si="3"/>
        <v>0</v>
      </c>
      <c r="K125" s="1" t="str">
        <f t="shared" si="5"/>
        <v>-</v>
      </c>
      <c r="L125" s="1" t="str">
        <f t="shared" si="4"/>
        <v>-</v>
      </c>
    </row>
    <row r="126" spans="1:12" ht="260.10000000000002" customHeight="1" x14ac:dyDescent="0.25">
      <c r="A126" s="107"/>
      <c r="B126" s="100"/>
      <c r="C126" s="108"/>
      <c r="D126" s="109"/>
      <c r="E126" s="103"/>
      <c r="F126" s="103"/>
      <c r="G126" s="110"/>
      <c r="H126" s="50"/>
      <c r="I126" s="111"/>
      <c r="J126" s="106">
        <f t="shared" si="3"/>
        <v>0</v>
      </c>
      <c r="K126" s="1" t="str">
        <f t="shared" si="5"/>
        <v>-</v>
      </c>
      <c r="L126" s="1" t="str">
        <f t="shared" si="4"/>
        <v>-</v>
      </c>
    </row>
    <row r="127" spans="1:12" ht="260.10000000000002" customHeight="1" x14ac:dyDescent="0.25">
      <c r="A127" s="107"/>
      <c r="B127" s="100"/>
      <c r="C127" s="108"/>
      <c r="D127" s="109"/>
      <c r="E127" s="103"/>
      <c r="F127" s="103"/>
      <c r="G127" s="110"/>
      <c r="H127" s="50"/>
      <c r="I127" s="111"/>
      <c r="J127" s="106">
        <f t="shared" si="3"/>
        <v>0</v>
      </c>
      <c r="K127" s="1" t="str">
        <f t="shared" si="5"/>
        <v>-</v>
      </c>
      <c r="L127" s="1" t="str">
        <f t="shared" si="4"/>
        <v>-</v>
      </c>
    </row>
    <row r="128" spans="1:12" ht="260.10000000000002" customHeight="1" x14ac:dyDescent="0.25">
      <c r="A128" s="107"/>
      <c r="B128" s="100"/>
      <c r="C128" s="108"/>
      <c r="D128" s="109"/>
      <c r="E128" s="103"/>
      <c r="F128" s="103"/>
      <c r="G128" s="110"/>
      <c r="H128" s="50"/>
      <c r="I128" s="111"/>
      <c r="J128" s="106">
        <f t="shared" si="3"/>
        <v>0</v>
      </c>
      <c r="K128" s="1" t="str">
        <f t="shared" si="5"/>
        <v>-</v>
      </c>
      <c r="L128" s="1" t="str">
        <f t="shared" si="4"/>
        <v>-</v>
      </c>
    </row>
    <row r="129" spans="1:12" ht="260.10000000000002" customHeight="1" x14ac:dyDescent="0.25">
      <c r="A129" s="107"/>
      <c r="B129" s="100"/>
      <c r="C129" s="108"/>
      <c r="D129" s="109"/>
      <c r="E129" s="103"/>
      <c r="F129" s="103"/>
      <c r="G129" s="110"/>
      <c r="H129" s="50"/>
      <c r="I129" s="111"/>
      <c r="J129" s="106">
        <f t="shared" si="3"/>
        <v>0</v>
      </c>
      <c r="K129" s="1" t="str">
        <f t="shared" si="5"/>
        <v>-</v>
      </c>
      <c r="L129" s="1" t="str">
        <f t="shared" si="4"/>
        <v>-</v>
      </c>
    </row>
    <row r="130" spans="1:12" ht="260.10000000000002" customHeight="1" x14ac:dyDescent="0.25">
      <c r="A130" s="107"/>
      <c r="B130" s="100"/>
      <c r="C130" s="108"/>
      <c r="D130" s="109"/>
      <c r="E130" s="103"/>
      <c r="F130" s="103"/>
      <c r="G130" s="110"/>
      <c r="H130" s="50"/>
      <c r="I130" s="111"/>
      <c r="J130" s="106">
        <f t="shared" si="3"/>
        <v>0</v>
      </c>
      <c r="K130" s="1" t="str">
        <f t="shared" si="5"/>
        <v>-</v>
      </c>
      <c r="L130" s="1" t="str">
        <f t="shared" si="4"/>
        <v>-</v>
      </c>
    </row>
    <row r="131" spans="1:12" ht="260.10000000000002" customHeight="1" x14ac:dyDescent="0.25">
      <c r="A131" s="107"/>
      <c r="B131" s="100"/>
      <c r="C131" s="108"/>
      <c r="D131" s="109"/>
      <c r="E131" s="103"/>
      <c r="F131" s="103"/>
      <c r="G131" s="110"/>
      <c r="H131" s="50"/>
      <c r="I131" s="111"/>
      <c r="J131" s="106">
        <f t="shared" ref="J131:J194" si="6">IF(B131="",0,IF(C131="",0,IF(C131="Staff Costs", G131*H131*I131,IF(C131="Travel and Accommodation",G131*H131*I131,G131*I131))))</f>
        <v>0</v>
      </c>
      <c r="K131" s="1" t="str">
        <f t="shared" si="5"/>
        <v>-</v>
      </c>
      <c r="L131" s="1" t="str">
        <f t="shared" si="4"/>
        <v>-</v>
      </c>
    </row>
    <row r="132" spans="1:12" ht="260.10000000000002" customHeight="1" x14ac:dyDescent="0.25">
      <c r="A132" s="107"/>
      <c r="B132" s="100"/>
      <c r="C132" s="108"/>
      <c r="D132" s="109"/>
      <c r="E132" s="103"/>
      <c r="F132" s="103"/>
      <c r="G132" s="110"/>
      <c r="H132" s="50"/>
      <c r="I132" s="111"/>
      <c r="J132" s="106">
        <f t="shared" si="6"/>
        <v>0</v>
      </c>
      <c r="K132" s="1" t="str">
        <f t="shared" si="5"/>
        <v>-</v>
      </c>
      <c r="L132" s="1" t="str">
        <f t="shared" ref="L132:L195" si="7">CONCATENATE(A132,"-",D132)</f>
        <v>-</v>
      </c>
    </row>
    <row r="133" spans="1:12" ht="260.10000000000002" customHeight="1" x14ac:dyDescent="0.25">
      <c r="A133" s="107"/>
      <c r="B133" s="100"/>
      <c r="C133" s="108"/>
      <c r="D133" s="109"/>
      <c r="E133" s="103"/>
      <c r="F133" s="103"/>
      <c r="G133" s="110"/>
      <c r="H133" s="50"/>
      <c r="I133" s="111"/>
      <c r="J133" s="106">
        <f t="shared" si="6"/>
        <v>0</v>
      </c>
      <c r="K133" s="1" t="str">
        <f t="shared" ref="K133:K196" si="8">CONCATENATE(B133,"-",C133)</f>
        <v>-</v>
      </c>
      <c r="L133" s="1" t="str">
        <f t="shared" si="7"/>
        <v>-</v>
      </c>
    </row>
    <row r="134" spans="1:12" ht="260.10000000000002" customHeight="1" x14ac:dyDescent="0.25">
      <c r="A134" s="107"/>
      <c r="B134" s="100"/>
      <c r="C134" s="108"/>
      <c r="D134" s="109"/>
      <c r="E134" s="103"/>
      <c r="F134" s="103"/>
      <c r="G134" s="110"/>
      <c r="H134" s="50"/>
      <c r="I134" s="111"/>
      <c r="J134" s="106">
        <f t="shared" si="6"/>
        <v>0</v>
      </c>
      <c r="K134" s="1" t="str">
        <f t="shared" si="8"/>
        <v>-</v>
      </c>
      <c r="L134" s="1" t="str">
        <f t="shared" si="7"/>
        <v>-</v>
      </c>
    </row>
    <row r="135" spans="1:12" ht="260.10000000000002" customHeight="1" x14ac:dyDescent="0.25">
      <c r="A135" s="107"/>
      <c r="B135" s="100"/>
      <c r="C135" s="108"/>
      <c r="D135" s="109"/>
      <c r="E135" s="103"/>
      <c r="F135" s="103"/>
      <c r="G135" s="110"/>
      <c r="H135" s="50"/>
      <c r="I135" s="111"/>
      <c r="J135" s="106">
        <f t="shared" si="6"/>
        <v>0</v>
      </c>
      <c r="K135" s="1" t="str">
        <f t="shared" si="8"/>
        <v>-</v>
      </c>
      <c r="L135" s="1" t="str">
        <f t="shared" si="7"/>
        <v>-</v>
      </c>
    </row>
    <row r="136" spans="1:12" ht="260.10000000000002" customHeight="1" x14ac:dyDescent="0.25">
      <c r="A136" s="107"/>
      <c r="B136" s="100"/>
      <c r="C136" s="108"/>
      <c r="D136" s="109"/>
      <c r="E136" s="103"/>
      <c r="F136" s="103"/>
      <c r="G136" s="110"/>
      <c r="H136" s="50"/>
      <c r="I136" s="111"/>
      <c r="J136" s="106">
        <f t="shared" si="6"/>
        <v>0</v>
      </c>
      <c r="K136" s="1" t="str">
        <f t="shared" si="8"/>
        <v>-</v>
      </c>
      <c r="L136" s="1" t="str">
        <f t="shared" si="7"/>
        <v>-</v>
      </c>
    </row>
    <row r="137" spans="1:12" ht="260.10000000000002" customHeight="1" x14ac:dyDescent="0.25">
      <c r="A137" s="107"/>
      <c r="B137" s="100"/>
      <c r="C137" s="108"/>
      <c r="D137" s="109"/>
      <c r="E137" s="103"/>
      <c r="F137" s="103"/>
      <c r="G137" s="110"/>
      <c r="H137" s="50"/>
      <c r="I137" s="111"/>
      <c r="J137" s="106">
        <f t="shared" si="6"/>
        <v>0</v>
      </c>
      <c r="K137" s="1" t="str">
        <f t="shared" si="8"/>
        <v>-</v>
      </c>
      <c r="L137" s="1" t="str">
        <f t="shared" si="7"/>
        <v>-</v>
      </c>
    </row>
    <row r="138" spans="1:12" ht="260.10000000000002" customHeight="1" x14ac:dyDescent="0.25">
      <c r="A138" s="107"/>
      <c r="B138" s="100"/>
      <c r="C138" s="108"/>
      <c r="D138" s="109"/>
      <c r="E138" s="103"/>
      <c r="F138" s="103"/>
      <c r="G138" s="110"/>
      <c r="H138" s="50"/>
      <c r="I138" s="111"/>
      <c r="J138" s="106">
        <f t="shared" si="6"/>
        <v>0</v>
      </c>
      <c r="K138" s="1" t="str">
        <f t="shared" si="8"/>
        <v>-</v>
      </c>
      <c r="L138" s="1" t="str">
        <f t="shared" si="7"/>
        <v>-</v>
      </c>
    </row>
    <row r="139" spans="1:12" ht="260.10000000000002" customHeight="1" x14ac:dyDescent="0.25">
      <c r="A139" s="107"/>
      <c r="B139" s="100"/>
      <c r="C139" s="108"/>
      <c r="D139" s="109"/>
      <c r="E139" s="103"/>
      <c r="F139" s="103"/>
      <c r="G139" s="110"/>
      <c r="H139" s="50"/>
      <c r="I139" s="111"/>
      <c r="J139" s="106">
        <f t="shared" si="6"/>
        <v>0</v>
      </c>
      <c r="K139" s="1" t="str">
        <f t="shared" si="8"/>
        <v>-</v>
      </c>
      <c r="L139" s="1" t="str">
        <f t="shared" si="7"/>
        <v>-</v>
      </c>
    </row>
    <row r="140" spans="1:12" ht="260.10000000000002" customHeight="1" x14ac:dyDescent="0.25">
      <c r="A140" s="107"/>
      <c r="B140" s="100"/>
      <c r="C140" s="108"/>
      <c r="D140" s="109"/>
      <c r="E140" s="103"/>
      <c r="F140" s="103"/>
      <c r="G140" s="110"/>
      <c r="H140" s="50"/>
      <c r="I140" s="111"/>
      <c r="J140" s="106">
        <f t="shared" si="6"/>
        <v>0</v>
      </c>
      <c r="K140" s="1" t="str">
        <f t="shared" si="8"/>
        <v>-</v>
      </c>
      <c r="L140" s="1" t="str">
        <f t="shared" si="7"/>
        <v>-</v>
      </c>
    </row>
    <row r="141" spans="1:12" ht="260.10000000000002" customHeight="1" x14ac:dyDescent="0.25">
      <c r="A141" s="107"/>
      <c r="B141" s="100"/>
      <c r="C141" s="108"/>
      <c r="D141" s="109"/>
      <c r="E141" s="103"/>
      <c r="F141" s="103"/>
      <c r="G141" s="110"/>
      <c r="H141" s="50"/>
      <c r="I141" s="111"/>
      <c r="J141" s="106">
        <f t="shared" si="6"/>
        <v>0</v>
      </c>
      <c r="K141" s="1" t="str">
        <f t="shared" si="8"/>
        <v>-</v>
      </c>
      <c r="L141" s="1" t="str">
        <f t="shared" si="7"/>
        <v>-</v>
      </c>
    </row>
    <row r="142" spans="1:12" ht="260.10000000000002" customHeight="1" x14ac:dyDescent="0.25">
      <c r="A142" s="107"/>
      <c r="B142" s="100"/>
      <c r="C142" s="108"/>
      <c r="D142" s="109"/>
      <c r="E142" s="103"/>
      <c r="F142" s="103"/>
      <c r="G142" s="110"/>
      <c r="H142" s="50"/>
      <c r="I142" s="111"/>
      <c r="J142" s="106">
        <f t="shared" si="6"/>
        <v>0</v>
      </c>
      <c r="K142" s="1" t="str">
        <f t="shared" si="8"/>
        <v>-</v>
      </c>
      <c r="L142" s="1" t="str">
        <f t="shared" si="7"/>
        <v>-</v>
      </c>
    </row>
    <row r="143" spans="1:12" ht="260.10000000000002" customHeight="1" x14ac:dyDescent="0.25">
      <c r="A143" s="107"/>
      <c r="B143" s="100"/>
      <c r="C143" s="108"/>
      <c r="D143" s="109"/>
      <c r="E143" s="103"/>
      <c r="F143" s="103"/>
      <c r="G143" s="110"/>
      <c r="H143" s="50"/>
      <c r="I143" s="111"/>
      <c r="J143" s="106">
        <f t="shared" si="6"/>
        <v>0</v>
      </c>
      <c r="K143" s="1" t="str">
        <f t="shared" si="8"/>
        <v>-</v>
      </c>
      <c r="L143" s="1" t="str">
        <f t="shared" si="7"/>
        <v>-</v>
      </c>
    </row>
    <row r="144" spans="1:12" ht="260.10000000000002" customHeight="1" x14ac:dyDescent="0.25">
      <c r="A144" s="107"/>
      <c r="B144" s="100"/>
      <c r="C144" s="108"/>
      <c r="D144" s="109"/>
      <c r="E144" s="103"/>
      <c r="F144" s="103"/>
      <c r="G144" s="110"/>
      <c r="H144" s="50"/>
      <c r="I144" s="111"/>
      <c r="J144" s="106">
        <f t="shared" si="6"/>
        <v>0</v>
      </c>
      <c r="K144" s="1" t="str">
        <f t="shared" si="8"/>
        <v>-</v>
      </c>
      <c r="L144" s="1" t="str">
        <f t="shared" si="7"/>
        <v>-</v>
      </c>
    </row>
    <row r="145" spans="1:12" ht="260.10000000000002" customHeight="1" x14ac:dyDescent="0.25">
      <c r="A145" s="107"/>
      <c r="B145" s="100"/>
      <c r="C145" s="108"/>
      <c r="D145" s="109"/>
      <c r="E145" s="103"/>
      <c r="F145" s="103"/>
      <c r="G145" s="110"/>
      <c r="H145" s="50"/>
      <c r="I145" s="111"/>
      <c r="J145" s="106">
        <f t="shared" si="6"/>
        <v>0</v>
      </c>
      <c r="K145" s="1" t="str">
        <f t="shared" si="8"/>
        <v>-</v>
      </c>
      <c r="L145" s="1" t="str">
        <f t="shared" si="7"/>
        <v>-</v>
      </c>
    </row>
    <row r="146" spans="1:12" ht="260.10000000000002" customHeight="1" x14ac:dyDescent="0.25">
      <c r="A146" s="107"/>
      <c r="B146" s="100"/>
      <c r="C146" s="108"/>
      <c r="D146" s="109"/>
      <c r="E146" s="103"/>
      <c r="F146" s="103"/>
      <c r="G146" s="110"/>
      <c r="H146" s="50"/>
      <c r="I146" s="111"/>
      <c r="J146" s="106">
        <f t="shared" si="6"/>
        <v>0</v>
      </c>
      <c r="K146" s="1" t="str">
        <f t="shared" si="8"/>
        <v>-</v>
      </c>
      <c r="L146" s="1" t="str">
        <f t="shared" si="7"/>
        <v>-</v>
      </c>
    </row>
    <row r="147" spans="1:12" ht="260.10000000000002" customHeight="1" x14ac:dyDescent="0.25">
      <c r="A147" s="107"/>
      <c r="B147" s="100"/>
      <c r="C147" s="108"/>
      <c r="D147" s="109"/>
      <c r="E147" s="103"/>
      <c r="F147" s="103"/>
      <c r="G147" s="110"/>
      <c r="H147" s="50"/>
      <c r="I147" s="111"/>
      <c r="J147" s="106">
        <f t="shared" si="6"/>
        <v>0</v>
      </c>
      <c r="K147" s="1" t="str">
        <f t="shared" si="8"/>
        <v>-</v>
      </c>
      <c r="L147" s="1" t="str">
        <f t="shared" si="7"/>
        <v>-</v>
      </c>
    </row>
    <row r="148" spans="1:12" ht="260.10000000000002" customHeight="1" x14ac:dyDescent="0.25">
      <c r="A148" s="107"/>
      <c r="B148" s="100"/>
      <c r="C148" s="108"/>
      <c r="D148" s="109"/>
      <c r="E148" s="103"/>
      <c r="F148" s="103"/>
      <c r="G148" s="110"/>
      <c r="H148" s="50"/>
      <c r="I148" s="111"/>
      <c r="J148" s="106">
        <f t="shared" si="6"/>
        <v>0</v>
      </c>
      <c r="K148" s="1" t="str">
        <f t="shared" si="8"/>
        <v>-</v>
      </c>
      <c r="L148" s="1" t="str">
        <f t="shared" si="7"/>
        <v>-</v>
      </c>
    </row>
    <row r="149" spans="1:12" ht="260.10000000000002" customHeight="1" x14ac:dyDescent="0.25">
      <c r="A149" s="107"/>
      <c r="B149" s="100"/>
      <c r="C149" s="108"/>
      <c r="D149" s="109"/>
      <c r="E149" s="103"/>
      <c r="F149" s="103"/>
      <c r="G149" s="110"/>
      <c r="H149" s="50"/>
      <c r="I149" s="111"/>
      <c r="J149" s="106">
        <f t="shared" si="6"/>
        <v>0</v>
      </c>
      <c r="K149" s="1" t="str">
        <f t="shared" si="8"/>
        <v>-</v>
      </c>
      <c r="L149" s="1" t="str">
        <f t="shared" si="7"/>
        <v>-</v>
      </c>
    </row>
    <row r="150" spans="1:12" ht="260.10000000000002" customHeight="1" x14ac:dyDescent="0.25">
      <c r="A150" s="107"/>
      <c r="B150" s="100"/>
      <c r="C150" s="108"/>
      <c r="D150" s="109"/>
      <c r="E150" s="103"/>
      <c r="F150" s="103"/>
      <c r="G150" s="110"/>
      <c r="H150" s="50"/>
      <c r="I150" s="111"/>
      <c r="J150" s="106">
        <f t="shared" si="6"/>
        <v>0</v>
      </c>
      <c r="K150" s="1" t="str">
        <f t="shared" si="8"/>
        <v>-</v>
      </c>
      <c r="L150" s="1" t="str">
        <f t="shared" si="7"/>
        <v>-</v>
      </c>
    </row>
    <row r="151" spans="1:12" ht="260.10000000000002" customHeight="1" x14ac:dyDescent="0.25">
      <c r="A151" s="107"/>
      <c r="B151" s="100"/>
      <c r="C151" s="108"/>
      <c r="D151" s="109"/>
      <c r="E151" s="103"/>
      <c r="F151" s="103"/>
      <c r="G151" s="110"/>
      <c r="H151" s="50"/>
      <c r="I151" s="111"/>
      <c r="J151" s="106">
        <f t="shared" si="6"/>
        <v>0</v>
      </c>
      <c r="K151" s="1" t="str">
        <f t="shared" si="8"/>
        <v>-</v>
      </c>
      <c r="L151" s="1" t="str">
        <f t="shared" si="7"/>
        <v>-</v>
      </c>
    </row>
    <row r="152" spans="1:12" ht="260.10000000000002" customHeight="1" x14ac:dyDescent="0.25">
      <c r="A152" s="107"/>
      <c r="B152" s="100"/>
      <c r="C152" s="108"/>
      <c r="D152" s="109"/>
      <c r="E152" s="103"/>
      <c r="F152" s="103"/>
      <c r="G152" s="110"/>
      <c r="H152" s="50"/>
      <c r="I152" s="111"/>
      <c r="J152" s="106">
        <f t="shared" si="6"/>
        <v>0</v>
      </c>
      <c r="K152" s="1" t="str">
        <f t="shared" si="8"/>
        <v>-</v>
      </c>
      <c r="L152" s="1" t="str">
        <f t="shared" si="7"/>
        <v>-</v>
      </c>
    </row>
    <row r="153" spans="1:12" ht="260.10000000000002" customHeight="1" x14ac:dyDescent="0.25">
      <c r="A153" s="107"/>
      <c r="B153" s="100"/>
      <c r="C153" s="108"/>
      <c r="D153" s="109"/>
      <c r="E153" s="103"/>
      <c r="F153" s="103"/>
      <c r="G153" s="110"/>
      <c r="H153" s="50"/>
      <c r="I153" s="111"/>
      <c r="J153" s="106">
        <f t="shared" si="6"/>
        <v>0</v>
      </c>
      <c r="K153" s="1" t="str">
        <f t="shared" si="8"/>
        <v>-</v>
      </c>
      <c r="L153" s="1" t="str">
        <f t="shared" si="7"/>
        <v>-</v>
      </c>
    </row>
    <row r="154" spans="1:12" ht="260.10000000000002" customHeight="1" x14ac:dyDescent="0.25">
      <c r="A154" s="107"/>
      <c r="B154" s="100"/>
      <c r="C154" s="108"/>
      <c r="D154" s="109"/>
      <c r="E154" s="103"/>
      <c r="F154" s="103"/>
      <c r="G154" s="110"/>
      <c r="H154" s="50"/>
      <c r="I154" s="111"/>
      <c r="J154" s="106">
        <f t="shared" si="6"/>
        <v>0</v>
      </c>
      <c r="K154" s="1" t="str">
        <f t="shared" si="8"/>
        <v>-</v>
      </c>
      <c r="L154" s="1" t="str">
        <f t="shared" si="7"/>
        <v>-</v>
      </c>
    </row>
    <row r="155" spans="1:12" ht="260.10000000000002" customHeight="1" x14ac:dyDescent="0.25">
      <c r="A155" s="107"/>
      <c r="B155" s="100"/>
      <c r="C155" s="108"/>
      <c r="D155" s="109"/>
      <c r="E155" s="103"/>
      <c r="F155" s="103"/>
      <c r="G155" s="110"/>
      <c r="H155" s="50"/>
      <c r="I155" s="111"/>
      <c r="J155" s="106">
        <f t="shared" si="6"/>
        <v>0</v>
      </c>
      <c r="K155" s="1" t="str">
        <f t="shared" si="8"/>
        <v>-</v>
      </c>
      <c r="L155" s="1" t="str">
        <f t="shared" si="7"/>
        <v>-</v>
      </c>
    </row>
    <row r="156" spans="1:12" ht="260.10000000000002" customHeight="1" x14ac:dyDescent="0.25">
      <c r="A156" s="107"/>
      <c r="B156" s="100"/>
      <c r="C156" s="108"/>
      <c r="D156" s="109"/>
      <c r="E156" s="103"/>
      <c r="F156" s="103"/>
      <c r="G156" s="110"/>
      <c r="H156" s="50"/>
      <c r="I156" s="111"/>
      <c r="J156" s="106">
        <f t="shared" si="6"/>
        <v>0</v>
      </c>
      <c r="K156" s="1" t="str">
        <f t="shared" si="8"/>
        <v>-</v>
      </c>
      <c r="L156" s="1" t="str">
        <f t="shared" si="7"/>
        <v>-</v>
      </c>
    </row>
    <row r="157" spans="1:12" ht="260.10000000000002" customHeight="1" x14ac:dyDescent="0.25">
      <c r="A157" s="107"/>
      <c r="B157" s="100"/>
      <c r="C157" s="108"/>
      <c r="D157" s="109"/>
      <c r="E157" s="103"/>
      <c r="F157" s="103"/>
      <c r="G157" s="110"/>
      <c r="H157" s="50"/>
      <c r="I157" s="111"/>
      <c r="J157" s="106">
        <f t="shared" si="6"/>
        <v>0</v>
      </c>
      <c r="K157" s="1" t="str">
        <f t="shared" si="8"/>
        <v>-</v>
      </c>
      <c r="L157" s="1" t="str">
        <f t="shared" si="7"/>
        <v>-</v>
      </c>
    </row>
    <row r="158" spans="1:12" ht="260.10000000000002" customHeight="1" x14ac:dyDescent="0.25">
      <c r="A158" s="107"/>
      <c r="B158" s="100"/>
      <c r="C158" s="108"/>
      <c r="D158" s="109"/>
      <c r="E158" s="103"/>
      <c r="F158" s="103"/>
      <c r="G158" s="110"/>
      <c r="H158" s="50"/>
      <c r="I158" s="111"/>
      <c r="J158" s="106">
        <f t="shared" si="6"/>
        <v>0</v>
      </c>
      <c r="K158" s="1" t="str">
        <f t="shared" si="8"/>
        <v>-</v>
      </c>
      <c r="L158" s="1" t="str">
        <f t="shared" si="7"/>
        <v>-</v>
      </c>
    </row>
    <row r="159" spans="1:12" ht="260.10000000000002" customHeight="1" x14ac:dyDescent="0.25">
      <c r="A159" s="107"/>
      <c r="B159" s="100"/>
      <c r="C159" s="108"/>
      <c r="D159" s="109"/>
      <c r="E159" s="103"/>
      <c r="F159" s="103"/>
      <c r="G159" s="110"/>
      <c r="H159" s="50"/>
      <c r="I159" s="111"/>
      <c r="J159" s="106">
        <f t="shared" si="6"/>
        <v>0</v>
      </c>
      <c r="K159" s="1" t="str">
        <f t="shared" si="8"/>
        <v>-</v>
      </c>
      <c r="L159" s="1" t="str">
        <f t="shared" si="7"/>
        <v>-</v>
      </c>
    </row>
    <row r="160" spans="1:12" ht="260.10000000000002" customHeight="1" x14ac:dyDescent="0.25">
      <c r="A160" s="107"/>
      <c r="B160" s="100"/>
      <c r="C160" s="108"/>
      <c r="D160" s="109"/>
      <c r="E160" s="103"/>
      <c r="F160" s="103"/>
      <c r="G160" s="110"/>
      <c r="H160" s="50"/>
      <c r="I160" s="111"/>
      <c r="J160" s="106">
        <f t="shared" si="6"/>
        <v>0</v>
      </c>
      <c r="K160" s="1" t="str">
        <f t="shared" si="8"/>
        <v>-</v>
      </c>
      <c r="L160" s="1" t="str">
        <f t="shared" si="7"/>
        <v>-</v>
      </c>
    </row>
    <row r="161" spans="1:12" ht="260.10000000000002" customHeight="1" x14ac:dyDescent="0.25">
      <c r="A161" s="107"/>
      <c r="B161" s="100"/>
      <c r="C161" s="108"/>
      <c r="D161" s="109"/>
      <c r="E161" s="103"/>
      <c r="F161" s="103"/>
      <c r="G161" s="110"/>
      <c r="H161" s="50"/>
      <c r="I161" s="111"/>
      <c r="J161" s="106">
        <f t="shared" si="6"/>
        <v>0</v>
      </c>
      <c r="K161" s="1" t="str">
        <f t="shared" si="8"/>
        <v>-</v>
      </c>
      <c r="L161" s="1" t="str">
        <f t="shared" si="7"/>
        <v>-</v>
      </c>
    </row>
    <row r="162" spans="1:12" ht="260.10000000000002" customHeight="1" x14ac:dyDescent="0.25">
      <c r="A162" s="107"/>
      <c r="B162" s="100"/>
      <c r="C162" s="108"/>
      <c r="D162" s="109"/>
      <c r="E162" s="103"/>
      <c r="F162" s="103"/>
      <c r="G162" s="110"/>
      <c r="H162" s="50"/>
      <c r="I162" s="111"/>
      <c r="J162" s="106">
        <f t="shared" si="6"/>
        <v>0</v>
      </c>
      <c r="K162" s="1" t="str">
        <f t="shared" si="8"/>
        <v>-</v>
      </c>
      <c r="L162" s="1" t="str">
        <f t="shared" si="7"/>
        <v>-</v>
      </c>
    </row>
    <row r="163" spans="1:12" ht="260.10000000000002" customHeight="1" x14ac:dyDescent="0.25">
      <c r="A163" s="107"/>
      <c r="B163" s="100"/>
      <c r="C163" s="108"/>
      <c r="D163" s="109"/>
      <c r="E163" s="103"/>
      <c r="F163" s="103"/>
      <c r="G163" s="110"/>
      <c r="H163" s="50"/>
      <c r="I163" s="111"/>
      <c r="J163" s="106">
        <f t="shared" si="6"/>
        <v>0</v>
      </c>
      <c r="K163" s="1" t="str">
        <f t="shared" si="8"/>
        <v>-</v>
      </c>
      <c r="L163" s="1" t="str">
        <f t="shared" si="7"/>
        <v>-</v>
      </c>
    </row>
    <row r="164" spans="1:12" ht="260.10000000000002" customHeight="1" x14ac:dyDescent="0.25">
      <c r="A164" s="107"/>
      <c r="B164" s="100"/>
      <c r="C164" s="108"/>
      <c r="D164" s="109"/>
      <c r="E164" s="103"/>
      <c r="F164" s="103"/>
      <c r="G164" s="110"/>
      <c r="H164" s="50"/>
      <c r="I164" s="111"/>
      <c r="J164" s="106">
        <f t="shared" si="6"/>
        <v>0</v>
      </c>
      <c r="K164" s="1" t="str">
        <f t="shared" si="8"/>
        <v>-</v>
      </c>
      <c r="L164" s="1" t="str">
        <f t="shared" si="7"/>
        <v>-</v>
      </c>
    </row>
    <row r="165" spans="1:12" ht="260.10000000000002" customHeight="1" x14ac:dyDescent="0.25">
      <c r="A165" s="107"/>
      <c r="B165" s="100"/>
      <c r="C165" s="108"/>
      <c r="D165" s="109"/>
      <c r="E165" s="103"/>
      <c r="F165" s="103"/>
      <c r="G165" s="110"/>
      <c r="H165" s="50"/>
      <c r="I165" s="111"/>
      <c r="J165" s="106">
        <f t="shared" si="6"/>
        <v>0</v>
      </c>
      <c r="K165" s="1" t="str">
        <f t="shared" si="8"/>
        <v>-</v>
      </c>
      <c r="L165" s="1" t="str">
        <f t="shared" si="7"/>
        <v>-</v>
      </c>
    </row>
    <row r="166" spans="1:12" ht="260.10000000000002" customHeight="1" x14ac:dyDescent="0.25">
      <c r="A166" s="107"/>
      <c r="B166" s="100"/>
      <c r="C166" s="108"/>
      <c r="D166" s="109"/>
      <c r="E166" s="103"/>
      <c r="F166" s="103"/>
      <c r="G166" s="110"/>
      <c r="H166" s="50"/>
      <c r="I166" s="111"/>
      <c r="J166" s="106">
        <f t="shared" si="6"/>
        <v>0</v>
      </c>
      <c r="K166" s="1" t="str">
        <f t="shared" si="8"/>
        <v>-</v>
      </c>
      <c r="L166" s="1" t="str">
        <f t="shared" si="7"/>
        <v>-</v>
      </c>
    </row>
    <row r="167" spans="1:12" ht="260.10000000000002" customHeight="1" x14ac:dyDescent="0.25">
      <c r="A167" s="107"/>
      <c r="B167" s="100"/>
      <c r="C167" s="108"/>
      <c r="D167" s="109"/>
      <c r="E167" s="103"/>
      <c r="F167" s="103"/>
      <c r="G167" s="110"/>
      <c r="H167" s="50"/>
      <c r="I167" s="111"/>
      <c r="J167" s="106">
        <f t="shared" si="6"/>
        <v>0</v>
      </c>
      <c r="K167" s="1" t="str">
        <f t="shared" si="8"/>
        <v>-</v>
      </c>
      <c r="L167" s="1" t="str">
        <f t="shared" si="7"/>
        <v>-</v>
      </c>
    </row>
    <row r="168" spans="1:12" ht="260.10000000000002" customHeight="1" x14ac:dyDescent="0.25">
      <c r="A168" s="107"/>
      <c r="B168" s="100"/>
      <c r="C168" s="108"/>
      <c r="D168" s="109"/>
      <c r="E168" s="103"/>
      <c r="F168" s="103"/>
      <c r="G168" s="110"/>
      <c r="H168" s="50"/>
      <c r="I168" s="111"/>
      <c r="J168" s="106">
        <f t="shared" si="6"/>
        <v>0</v>
      </c>
      <c r="K168" s="1" t="str">
        <f t="shared" si="8"/>
        <v>-</v>
      </c>
      <c r="L168" s="1" t="str">
        <f t="shared" si="7"/>
        <v>-</v>
      </c>
    </row>
    <row r="169" spans="1:12" ht="260.10000000000002" customHeight="1" x14ac:dyDescent="0.25">
      <c r="A169" s="107"/>
      <c r="B169" s="100"/>
      <c r="C169" s="108"/>
      <c r="D169" s="109"/>
      <c r="E169" s="103"/>
      <c r="F169" s="103"/>
      <c r="G169" s="110"/>
      <c r="H169" s="50"/>
      <c r="I169" s="111"/>
      <c r="J169" s="106">
        <f t="shared" si="6"/>
        <v>0</v>
      </c>
      <c r="K169" s="1" t="str">
        <f t="shared" si="8"/>
        <v>-</v>
      </c>
      <c r="L169" s="1" t="str">
        <f t="shared" si="7"/>
        <v>-</v>
      </c>
    </row>
    <row r="170" spans="1:12" ht="260.10000000000002" customHeight="1" x14ac:dyDescent="0.25">
      <c r="A170" s="107"/>
      <c r="B170" s="100"/>
      <c r="C170" s="108"/>
      <c r="D170" s="109"/>
      <c r="E170" s="103"/>
      <c r="F170" s="103"/>
      <c r="G170" s="110"/>
      <c r="H170" s="50"/>
      <c r="I170" s="111"/>
      <c r="J170" s="106">
        <f t="shared" si="6"/>
        <v>0</v>
      </c>
      <c r="K170" s="1" t="str">
        <f t="shared" si="8"/>
        <v>-</v>
      </c>
      <c r="L170" s="1" t="str">
        <f t="shared" si="7"/>
        <v>-</v>
      </c>
    </row>
    <row r="171" spans="1:12" ht="260.10000000000002" customHeight="1" x14ac:dyDescent="0.25">
      <c r="A171" s="107"/>
      <c r="B171" s="100"/>
      <c r="C171" s="108"/>
      <c r="D171" s="109"/>
      <c r="E171" s="103"/>
      <c r="F171" s="103"/>
      <c r="G171" s="110"/>
      <c r="H171" s="50"/>
      <c r="I171" s="111"/>
      <c r="J171" s="106">
        <f t="shared" si="6"/>
        <v>0</v>
      </c>
      <c r="K171" s="1" t="str">
        <f t="shared" si="8"/>
        <v>-</v>
      </c>
      <c r="L171" s="1" t="str">
        <f t="shared" si="7"/>
        <v>-</v>
      </c>
    </row>
    <row r="172" spans="1:12" ht="260.10000000000002" customHeight="1" x14ac:dyDescent="0.25">
      <c r="A172" s="107"/>
      <c r="B172" s="100"/>
      <c r="C172" s="108"/>
      <c r="D172" s="109"/>
      <c r="E172" s="103"/>
      <c r="F172" s="103"/>
      <c r="G172" s="110"/>
      <c r="H172" s="50"/>
      <c r="I172" s="111"/>
      <c r="J172" s="106">
        <f t="shared" si="6"/>
        <v>0</v>
      </c>
      <c r="K172" s="1" t="str">
        <f t="shared" si="8"/>
        <v>-</v>
      </c>
      <c r="L172" s="1" t="str">
        <f t="shared" si="7"/>
        <v>-</v>
      </c>
    </row>
    <row r="173" spans="1:12" ht="260.10000000000002" customHeight="1" x14ac:dyDescent="0.25">
      <c r="A173" s="107"/>
      <c r="B173" s="100"/>
      <c r="C173" s="108"/>
      <c r="D173" s="109"/>
      <c r="E173" s="103"/>
      <c r="F173" s="103"/>
      <c r="G173" s="110"/>
      <c r="H173" s="50"/>
      <c r="I173" s="111"/>
      <c r="J173" s="106">
        <f t="shared" si="6"/>
        <v>0</v>
      </c>
      <c r="K173" s="1" t="str">
        <f t="shared" si="8"/>
        <v>-</v>
      </c>
      <c r="L173" s="1" t="str">
        <f t="shared" si="7"/>
        <v>-</v>
      </c>
    </row>
    <row r="174" spans="1:12" ht="260.10000000000002" customHeight="1" x14ac:dyDescent="0.25">
      <c r="A174" s="107"/>
      <c r="B174" s="100"/>
      <c r="C174" s="108"/>
      <c r="D174" s="109"/>
      <c r="E174" s="103"/>
      <c r="F174" s="103"/>
      <c r="G174" s="110"/>
      <c r="H174" s="50"/>
      <c r="I174" s="111"/>
      <c r="J174" s="106">
        <f t="shared" si="6"/>
        <v>0</v>
      </c>
      <c r="K174" s="1" t="str">
        <f t="shared" si="8"/>
        <v>-</v>
      </c>
      <c r="L174" s="1" t="str">
        <f t="shared" si="7"/>
        <v>-</v>
      </c>
    </row>
    <row r="175" spans="1:12" ht="260.10000000000002" customHeight="1" x14ac:dyDescent="0.25">
      <c r="A175" s="107"/>
      <c r="B175" s="100"/>
      <c r="C175" s="108"/>
      <c r="D175" s="109"/>
      <c r="E175" s="103"/>
      <c r="F175" s="103"/>
      <c r="G175" s="110"/>
      <c r="H175" s="50"/>
      <c r="I175" s="111"/>
      <c r="J175" s="106">
        <f t="shared" si="6"/>
        <v>0</v>
      </c>
      <c r="K175" s="1" t="str">
        <f t="shared" si="8"/>
        <v>-</v>
      </c>
      <c r="L175" s="1" t="str">
        <f t="shared" si="7"/>
        <v>-</v>
      </c>
    </row>
    <row r="176" spans="1:12" ht="260.10000000000002" customHeight="1" x14ac:dyDescent="0.25">
      <c r="A176" s="107"/>
      <c r="B176" s="100"/>
      <c r="C176" s="108"/>
      <c r="D176" s="109"/>
      <c r="E176" s="103"/>
      <c r="F176" s="103"/>
      <c r="G176" s="110"/>
      <c r="H176" s="50"/>
      <c r="I176" s="111"/>
      <c r="J176" s="106">
        <f t="shared" si="6"/>
        <v>0</v>
      </c>
      <c r="K176" s="1" t="str">
        <f t="shared" si="8"/>
        <v>-</v>
      </c>
      <c r="L176" s="1" t="str">
        <f t="shared" si="7"/>
        <v>-</v>
      </c>
    </row>
    <row r="177" spans="1:12" ht="260.10000000000002" customHeight="1" x14ac:dyDescent="0.25">
      <c r="A177" s="107"/>
      <c r="B177" s="100"/>
      <c r="C177" s="108"/>
      <c r="D177" s="109"/>
      <c r="E177" s="103"/>
      <c r="F177" s="103"/>
      <c r="G177" s="110"/>
      <c r="H177" s="50"/>
      <c r="I177" s="111"/>
      <c r="J177" s="106">
        <f t="shared" si="6"/>
        <v>0</v>
      </c>
      <c r="K177" s="1" t="str">
        <f t="shared" si="8"/>
        <v>-</v>
      </c>
      <c r="L177" s="1" t="str">
        <f t="shared" si="7"/>
        <v>-</v>
      </c>
    </row>
    <row r="178" spans="1:12" ht="260.10000000000002" customHeight="1" x14ac:dyDescent="0.25">
      <c r="A178" s="107"/>
      <c r="B178" s="100"/>
      <c r="C178" s="108"/>
      <c r="D178" s="109"/>
      <c r="E178" s="103"/>
      <c r="F178" s="103"/>
      <c r="G178" s="110"/>
      <c r="H178" s="50"/>
      <c r="I178" s="111"/>
      <c r="J178" s="106">
        <f t="shared" si="6"/>
        <v>0</v>
      </c>
      <c r="K178" s="1" t="str">
        <f t="shared" si="8"/>
        <v>-</v>
      </c>
      <c r="L178" s="1" t="str">
        <f t="shared" si="7"/>
        <v>-</v>
      </c>
    </row>
    <row r="179" spans="1:12" ht="260.10000000000002" customHeight="1" x14ac:dyDescent="0.25">
      <c r="A179" s="107"/>
      <c r="B179" s="100"/>
      <c r="C179" s="108"/>
      <c r="D179" s="109"/>
      <c r="E179" s="103"/>
      <c r="F179" s="103"/>
      <c r="G179" s="110"/>
      <c r="H179" s="50"/>
      <c r="I179" s="111"/>
      <c r="J179" s="106">
        <f t="shared" si="6"/>
        <v>0</v>
      </c>
      <c r="K179" s="1" t="str">
        <f t="shared" si="8"/>
        <v>-</v>
      </c>
      <c r="L179" s="1" t="str">
        <f t="shared" si="7"/>
        <v>-</v>
      </c>
    </row>
    <row r="180" spans="1:12" ht="260.10000000000002" customHeight="1" x14ac:dyDescent="0.25">
      <c r="A180" s="107"/>
      <c r="B180" s="100"/>
      <c r="C180" s="108"/>
      <c r="D180" s="109"/>
      <c r="E180" s="103"/>
      <c r="F180" s="103"/>
      <c r="G180" s="110"/>
      <c r="H180" s="50"/>
      <c r="I180" s="111"/>
      <c r="J180" s="106">
        <f t="shared" si="6"/>
        <v>0</v>
      </c>
      <c r="K180" s="1" t="str">
        <f t="shared" si="8"/>
        <v>-</v>
      </c>
      <c r="L180" s="1" t="str">
        <f t="shared" si="7"/>
        <v>-</v>
      </c>
    </row>
    <row r="181" spans="1:12" ht="260.10000000000002" customHeight="1" x14ac:dyDescent="0.25">
      <c r="A181" s="107"/>
      <c r="B181" s="100"/>
      <c r="C181" s="108"/>
      <c r="D181" s="109"/>
      <c r="E181" s="103"/>
      <c r="F181" s="103"/>
      <c r="G181" s="110"/>
      <c r="H181" s="50"/>
      <c r="I181" s="111"/>
      <c r="J181" s="106">
        <f t="shared" si="6"/>
        <v>0</v>
      </c>
      <c r="K181" s="1" t="str">
        <f t="shared" si="8"/>
        <v>-</v>
      </c>
      <c r="L181" s="1" t="str">
        <f t="shared" si="7"/>
        <v>-</v>
      </c>
    </row>
    <row r="182" spans="1:12" ht="260.10000000000002" customHeight="1" x14ac:dyDescent="0.25">
      <c r="A182" s="107"/>
      <c r="B182" s="100"/>
      <c r="C182" s="108"/>
      <c r="D182" s="109"/>
      <c r="E182" s="103"/>
      <c r="F182" s="103"/>
      <c r="G182" s="110"/>
      <c r="H182" s="50"/>
      <c r="I182" s="111"/>
      <c r="J182" s="106">
        <f t="shared" si="6"/>
        <v>0</v>
      </c>
      <c r="K182" s="1" t="str">
        <f t="shared" si="8"/>
        <v>-</v>
      </c>
      <c r="L182" s="1" t="str">
        <f t="shared" si="7"/>
        <v>-</v>
      </c>
    </row>
    <row r="183" spans="1:12" ht="260.10000000000002" customHeight="1" x14ac:dyDescent="0.25">
      <c r="A183" s="107"/>
      <c r="B183" s="100"/>
      <c r="C183" s="108"/>
      <c r="D183" s="109"/>
      <c r="E183" s="103"/>
      <c r="F183" s="103"/>
      <c r="G183" s="110"/>
      <c r="H183" s="50"/>
      <c r="I183" s="111"/>
      <c r="J183" s="106">
        <f t="shared" si="6"/>
        <v>0</v>
      </c>
      <c r="K183" s="1" t="str">
        <f t="shared" si="8"/>
        <v>-</v>
      </c>
      <c r="L183" s="1" t="str">
        <f t="shared" si="7"/>
        <v>-</v>
      </c>
    </row>
    <row r="184" spans="1:12" ht="260.10000000000002" customHeight="1" x14ac:dyDescent="0.25">
      <c r="A184" s="107"/>
      <c r="B184" s="100"/>
      <c r="C184" s="108"/>
      <c r="D184" s="109"/>
      <c r="E184" s="103"/>
      <c r="F184" s="103"/>
      <c r="G184" s="110"/>
      <c r="H184" s="50"/>
      <c r="I184" s="111"/>
      <c r="J184" s="106">
        <f t="shared" si="6"/>
        <v>0</v>
      </c>
      <c r="K184" s="1" t="str">
        <f t="shared" si="8"/>
        <v>-</v>
      </c>
      <c r="L184" s="1" t="str">
        <f t="shared" si="7"/>
        <v>-</v>
      </c>
    </row>
    <row r="185" spans="1:12" ht="260.10000000000002" customHeight="1" x14ac:dyDescent="0.25">
      <c r="A185" s="107"/>
      <c r="B185" s="100"/>
      <c r="C185" s="108"/>
      <c r="D185" s="109"/>
      <c r="E185" s="103"/>
      <c r="F185" s="103"/>
      <c r="G185" s="110"/>
      <c r="H185" s="50"/>
      <c r="I185" s="111"/>
      <c r="J185" s="106">
        <f t="shared" si="6"/>
        <v>0</v>
      </c>
      <c r="K185" s="1" t="str">
        <f t="shared" si="8"/>
        <v>-</v>
      </c>
      <c r="L185" s="1" t="str">
        <f t="shared" si="7"/>
        <v>-</v>
      </c>
    </row>
    <row r="186" spans="1:12" ht="260.10000000000002" customHeight="1" x14ac:dyDescent="0.25">
      <c r="A186" s="107"/>
      <c r="B186" s="100"/>
      <c r="C186" s="108"/>
      <c r="D186" s="109"/>
      <c r="E186" s="103"/>
      <c r="F186" s="103"/>
      <c r="G186" s="110"/>
      <c r="H186" s="50"/>
      <c r="I186" s="111"/>
      <c r="J186" s="106">
        <f t="shared" si="6"/>
        <v>0</v>
      </c>
      <c r="K186" s="1" t="str">
        <f t="shared" si="8"/>
        <v>-</v>
      </c>
      <c r="L186" s="1" t="str">
        <f t="shared" si="7"/>
        <v>-</v>
      </c>
    </row>
    <row r="187" spans="1:12" ht="260.10000000000002" customHeight="1" x14ac:dyDescent="0.25">
      <c r="A187" s="107"/>
      <c r="B187" s="100"/>
      <c r="C187" s="108"/>
      <c r="D187" s="109"/>
      <c r="E187" s="103"/>
      <c r="F187" s="103"/>
      <c r="G187" s="110"/>
      <c r="H187" s="50"/>
      <c r="I187" s="111"/>
      <c r="J187" s="106">
        <f t="shared" si="6"/>
        <v>0</v>
      </c>
      <c r="K187" s="1" t="str">
        <f t="shared" si="8"/>
        <v>-</v>
      </c>
      <c r="L187" s="1" t="str">
        <f t="shared" si="7"/>
        <v>-</v>
      </c>
    </row>
    <row r="188" spans="1:12" ht="260.10000000000002" customHeight="1" x14ac:dyDescent="0.25">
      <c r="A188" s="107"/>
      <c r="B188" s="100"/>
      <c r="C188" s="108"/>
      <c r="D188" s="109"/>
      <c r="E188" s="103"/>
      <c r="F188" s="103"/>
      <c r="G188" s="110"/>
      <c r="H188" s="50"/>
      <c r="I188" s="111"/>
      <c r="J188" s="106">
        <f t="shared" si="6"/>
        <v>0</v>
      </c>
      <c r="K188" s="1" t="str">
        <f t="shared" si="8"/>
        <v>-</v>
      </c>
      <c r="L188" s="1" t="str">
        <f t="shared" si="7"/>
        <v>-</v>
      </c>
    </row>
    <row r="189" spans="1:12" ht="260.10000000000002" customHeight="1" x14ac:dyDescent="0.25">
      <c r="A189" s="107"/>
      <c r="B189" s="100"/>
      <c r="C189" s="108"/>
      <c r="D189" s="109"/>
      <c r="E189" s="103"/>
      <c r="F189" s="103"/>
      <c r="G189" s="110"/>
      <c r="H189" s="50"/>
      <c r="I189" s="111"/>
      <c r="J189" s="106">
        <f t="shared" si="6"/>
        <v>0</v>
      </c>
      <c r="K189" s="1" t="str">
        <f t="shared" si="8"/>
        <v>-</v>
      </c>
      <c r="L189" s="1" t="str">
        <f t="shared" si="7"/>
        <v>-</v>
      </c>
    </row>
    <row r="190" spans="1:12" ht="260.10000000000002" customHeight="1" x14ac:dyDescent="0.25">
      <c r="A190" s="107"/>
      <c r="B190" s="100"/>
      <c r="C190" s="108"/>
      <c r="D190" s="109"/>
      <c r="E190" s="103"/>
      <c r="F190" s="103"/>
      <c r="G190" s="110"/>
      <c r="H190" s="50"/>
      <c r="I190" s="111"/>
      <c r="J190" s="106">
        <f t="shared" si="6"/>
        <v>0</v>
      </c>
      <c r="K190" s="1" t="str">
        <f t="shared" si="8"/>
        <v>-</v>
      </c>
      <c r="L190" s="1" t="str">
        <f t="shared" si="7"/>
        <v>-</v>
      </c>
    </row>
    <row r="191" spans="1:12" ht="260.10000000000002" customHeight="1" x14ac:dyDescent="0.25">
      <c r="A191" s="107"/>
      <c r="B191" s="100"/>
      <c r="C191" s="108"/>
      <c r="D191" s="109"/>
      <c r="E191" s="103"/>
      <c r="F191" s="103"/>
      <c r="G191" s="110"/>
      <c r="H191" s="50"/>
      <c r="I191" s="111"/>
      <c r="J191" s="106">
        <f t="shared" si="6"/>
        <v>0</v>
      </c>
      <c r="K191" s="1" t="str">
        <f t="shared" si="8"/>
        <v>-</v>
      </c>
      <c r="L191" s="1" t="str">
        <f t="shared" si="7"/>
        <v>-</v>
      </c>
    </row>
    <row r="192" spans="1:12" ht="260.10000000000002" customHeight="1" x14ac:dyDescent="0.25">
      <c r="A192" s="107"/>
      <c r="B192" s="100"/>
      <c r="C192" s="108"/>
      <c r="D192" s="109"/>
      <c r="E192" s="103"/>
      <c r="F192" s="103"/>
      <c r="G192" s="110"/>
      <c r="H192" s="50"/>
      <c r="I192" s="111"/>
      <c r="J192" s="106">
        <f t="shared" si="6"/>
        <v>0</v>
      </c>
      <c r="K192" s="1" t="str">
        <f t="shared" si="8"/>
        <v>-</v>
      </c>
      <c r="L192" s="1" t="str">
        <f t="shared" si="7"/>
        <v>-</v>
      </c>
    </row>
    <row r="193" spans="1:12" ht="260.10000000000002" customHeight="1" x14ac:dyDescent="0.25">
      <c r="A193" s="107"/>
      <c r="B193" s="100"/>
      <c r="C193" s="108"/>
      <c r="D193" s="109"/>
      <c r="E193" s="103"/>
      <c r="F193" s="103"/>
      <c r="G193" s="110"/>
      <c r="H193" s="50"/>
      <c r="I193" s="111"/>
      <c r="J193" s="106">
        <f t="shared" si="6"/>
        <v>0</v>
      </c>
      <c r="K193" s="1" t="str">
        <f t="shared" si="8"/>
        <v>-</v>
      </c>
      <c r="L193" s="1" t="str">
        <f t="shared" si="7"/>
        <v>-</v>
      </c>
    </row>
    <row r="194" spans="1:12" ht="260.10000000000002" customHeight="1" x14ac:dyDescent="0.25">
      <c r="A194" s="107"/>
      <c r="B194" s="100"/>
      <c r="C194" s="108"/>
      <c r="D194" s="109"/>
      <c r="E194" s="103"/>
      <c r="F194" s="103"/>
      <c r="G194" s="110"/>
      <c r="H194" s="50"/>
      <c r="I194" s="111"/>
      <c r="J194" s="106">
        <f t="shared" si="6"/>
        <v>0</v>
      </c>
      <c r="K194" s="1" t="str">
        <f t="shared" si="8"/>
        <v>-</v>
      </c>
      <c r="L194" s="1" t="str">
        <f t="shared" si="7"/>
        <v>-</v>
      </c>
    </row>
    <row r="195" spans="1:12" ht="260.10000000000002" customHeight="1" x14ac:dyDescent="0.25">
      <c r="A195" s="107"/>
      <c r="B195" s="100"/>
      <c r="C195" s="108"/>
      <c r="D195" s="109"/>
      <c r="E195" s="103"/>
      <c r="F195" s="103"/>
      <c r="G195" s="110"/>
      <c r="H195" s="50"/>
      <c r="I195" s="111"/>
      <c r="J195" s="106">
        <f t="shared" ref="J195:J201" si="9">IF(B195="",0,IF(C195="",0,IF(C195="Staff Costs", G195*H195*I195,IF(C195="Travel and Accommodation",G195*H195*I195,G195*I195))))</f>
        <v>0</v>
      </c>
      <c r="K195" s="1" t="str">
        <f t="shared" si="8"/>
        <v>-</v>
      </c>
      <c r="L195" s="1" t="str">
        <f t="shared" si="7"/>
        <v>-</v>
      </c>
    </row>
    <row r="196" spans="1:12" ht="260.10000000000002" customHeight="1" x14ac:dyDescent="0.25">
      <c r="A196" s="107"/>
      <c r="B196" s="100"/>
      <c r="C196" s="108"/>
      <c r="D196" s="109"/>
      <c r="E196" s="103"/>
      <c r="F196" s="103"/>
      <c r="G196" s="110"/>
      <c r="H196" s="50"/>
      <c r="I196" s="111"/>
      <c r="J196" s="106">
        <f t="shared" si="9"/>
        <v>0</v>
      </c>
      <c r="K196" s="1" t="str">
        <f t="shared" si="8"/>
        <v>-</v>
      </c>
      <c r="L196" s="1" t="str">
        <f t="shared" ref="L196:L201" si="10">CONCATENATE(A196,"-",D196)</f>
        <v>-</v>
      </c>
    </row>
    <row r="197" spans="1:12" ht="260.10000000000002" customHeight="1" x14ac:dyDescent="0.25">
      <c r="A197" s="107"/>
      <c r="B197" s="100"/>
      <c r="C197" s="108"/>
      <c r="D197" s="109"/>
      <c r="E197" s="103"/>
      <c r="F197" s="103"/>
      <c r="G197" s="110"/>
      <c r="H197" s="50"/>
      <c r="I197" s="111"/>
      <c r="J197" s="106">
        <f t="shared" si="9"/>
        <v>0</v>
      </c>
      <c r="K197" s="1" t="str">
        <f>CONCATENATE(B197,"-",C197)</f>
        <v>-</v>
      </c>
      <c r="L197" s="1" t="str">
        <f t="shared" si="10"/>
        <v>-</v>
      </c>
    </row>
    <row r="198" spans="1:12" ht="260.10000000000002" customHeight="1" x14ac:dyDescent="0.25">
      <c r="A198" s="107"/>
      <c r="B198" s="100"/>
      <c r="C198" s="108"/>
      <c r="D198" s="109"/>
      <c r="E198" s="103"/>
      <c r="F198" s="103"/>
      <c r="G198" s="110"/>
      <c r="H198" s="50"/>
      <c r="I198" s="111"/>
      <c r="J198" s="106">
        <f t="shared" si="9"/>
        <v>0</v>
      </c>
      <c r="K198" s="1" t="str">
        <f>CONCATENATE(B198,"-",C198)</f>
        <v>-</v>
      </c>
      <c r="L198" s="1" t="str">
        <f t="shared" si="10"/>
        <v>-</v>
      </c>
    </row>
    <row r="199" spans="1:12" ht="260.10000000000002" customHeight="1" x14ac:dyDescent="0.25">
      <c r="A199" s="107"/>
      <c r="B199" s="100"/>
      <c r="C199" s="108"/>
      <c r="D199" s="109"/>
      <c r="E199" s="103"/>
      <c r="F199" s="103"/>
      <c r="G199" s="110"/>
      <c r="H199" s="50"/>
      <c r="I199" s="111"/>
      <c r="J199" s="106">
        <f t="shared" si="9"/>
        <v>0</v>
      </c>
      <c r="K199" s="1" t="str">
        <f>CONCATENATE(B199,"-",C199)</f>
        <v>-</v>
      </c>
      <c r="L199" s="1" t="str">
        <f t="shared" si="10"/>
        <v>-</v>
      </c>
    </row>
    <row r="200" spans="1:12" ht="260.10000000000002" customHeight="1" x14ac:dyDescent="0.25">
      <c r="A200" s="107"/>
      <c r="B200" s="100"/>
      <c r="C200" s="108"/>
      <c r="D200" s="109"/>
      <c r="E200" s="103"/>
      <c r="F200" s="103"/>
      <c r="G200" s="110"/>
      <c r="H200" s="50"/>
      <c r="I200" s="111"/>
      <c r="J200" s="106">
        <f t="shared" si="9"/>
        <v>0</v>
      </c>
      <c r="K200" s="1" t="str">
        <f>CONCATENATE(B200,"-",C200)</f>
        <v>-</v>
      </c>
      <c r="L200" s="1" t="str">
        <f t="shared" si="10"/>
        <v>-</v>
      </c>
    </row>
    <row r="201" spans="1:12" ht="260.10000000000002" customHeight="1" x14ac:dyDescent="0.25">
      <c r="A201" s="107"/>
      <c r="B201" s="100"/>
      <c r="C201" s="108"/>
      <c r="D201" s="117"/>
      <c r="E201" s="103"/>
      <c r="F201" s="103"/>
      <c r="G201" s="110"/>
      <c r="H201" s="50"/>
      <c r="I201" s="111"/>
      <c r="J201" s="106">
        <f t="shared" si="9"/>
        <v>0</v>
      </c>
      <c r="K201" s="1" t="str">
        <f>CONCATENATE(B201,"-",C201)</f>
        <v>-</v>
      </c>
      <c r="L201" s="1" t="str">
        <f t="shared" si="10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</sheetData>
  <sheetProtection password="D76E" sheet="1" objects="1" scenarios="1" autoFilter="0"/>
  <autoFilter ref="A2:J2"/>
  <dataConsolidate/>
  <mergeCells count="1">
    <mergeCell ref="H1:I1"/>
  </mergeCells>
  <phoneticPr fontId="23" type="noConversion"/>
  <conditionalFormatting sqref="H3:H201">
    <cfRule type="expression" dxfId="19" priority="4" stopIfTrue="1">
      <formula>C3="Staff Costs"</formula>
    </cfRule>
    <cfRule type="expression" dxfId="18" priority="5" stopIfTrue="1">
      <formula>C3="Travel and Accommodation"</formula>
    </cfRule>
  </conditionalFormatting>
  <conditionalFormatting sqref="J3:J201">
    <cfRule type="expression" dxfId="17" priority="3" stopIfTrue="1">
      <formula>AND(C3="",NOT(I3=""))</formula>
    </cfRule>
  </conditionalFormatting>
  <conditionalFormatting sqref="J3:J201">
    <cfRule type="expression" dxfId="16" priority="2" stopIfTrue="1">
      <formula>AND(B3="",NOT(I3=""))</formula>
    </cfRule>
  </conditionalFormatting>
  <conditionalFormatting sqref="E1:G1">
    <cfRule type="cellIs" dxfId="15" priority="1" stopIfTrue="1" operator="equal">
      <formula>0</formula>
    </cfRule>
  </conditionalFormatting>
  <dataValidations count="6">
    <dataValidation type="list" allowBlank="1" showInputMessage="1" showErrorMessage="1" sqref="D4:D201">
      <formula1>IF(C4="Staff Costs", Staff_Costs, IF(C4="Office and Administration",Office_Administration,IF(C4="Travel and Accommodation",Travel_Accommodation,IF(C4="External Expertise and Services",Expertise_Services,IF(C4="Equipment",Equipment, Infrastructure)))))</formula1>
    </dataValidation>
    <dataValidation type="list" allowBlank="1" showInputMessage="1" showErrorMessage="1" errorTitle="Change Budget line orType" sqref="D3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B3:B201">
      <formula1>IF(A3="WP1", P5WP1, IF(A3="WP2",P5WP2,IF(A3="WP3",P5WP3,IF(A3="WP4",P5WP4,IF(A3="WP5",P5WP5,IF(A3="WP6",P5WP6,0))))))</formula1>
    </dataValidation>
    <dataValidation type="textLength" operator="lessThan" allowBlank="1" showInputMessage="1" showErrorMessage="1" errorTitle="Character Limit Exceeded!" error="Please reduce the description to 1000 Characters" sqref="E3:F201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>
    <tabColor theme="9" tint="0.79998168889431442"/>
    <pageSetUpPr fitToPage="1"/>
  </sheetPr>
  <dimension ref="A1:L999"/>
  <sheetViews>
    <sheetView view="pageBreakPreview" zoomScale="70" zoomScaleNormal="55" zoomScaleSheetLayoutView="70" workbookViewId="0">
      <selection activeCell="E4" sqref="E4"/>
    </sheetView>
  </sheetViews>
  <sheetFormatPr defaultRowHeight="15" x14ac:dyDescent="0.25"/>
  <cols>
    <col min="1" max="1" width="7" style="1" customWidth="1"/>
    <col min="2" max="2" width="7.28515625" style="1" customWidth="1"/>
    <col min="3" max="3" width="13.5703125" style="1" customWidth="1"/>
    <col min="4" max="4" width="16" style="1" customWidth="1"/>
    <col min="5" max="6" width="70.7109375" style="1" customWidth="1"/>
    <col min="7" max="10" width="14.7109375" style="1" customWidth="1"/>
    <col min="11" max="11" width="11" style="1" hidden="1" customWidth="1"/>
    <col min="12" max="12" width="0" style="1" hidden="1" customWidth="1"/>
    <col min="13" max="16384" width="9.140625" style="1"/>
  </cols>
  <sheetData>
    <row r="1" spans="1:12" x14ac:dyDescent="0.25">
      <c r="A1" s="93"/>
      <c r="B1" s="93"/>
      <c r="C1" s="93"/>
      <c r="D1" s="94" t="s">
        <v>392</v>
      </c>
      <c r="E1" s="95">
        <f>'Cover page'!C28</f>
        <v>0</v>
      </c>
      <c r="F1" s="95"/>
      <c r="G1" s="95">
        <f>'Cover page'!G28</f>
        <v>0</v>
      </c>
      <c r="H1" s="156" t="s">
        <v>391</v>
      </c>
      <c r="I1" s="157"/>
      <c r="J1" s="49">
        <f>SUMIF(B3:B201,"D*",J3:J201)</f>
        <v>0</v>
      </c>
    </row>
    <row r="2" spans="1:12" ht="32.25" customHeight="1" x14ac:dyDescent="0.25">
      <c r="A2" s="96" t="s">
        <v>16</v>
      </c>
      <c r="B2" s="96" t="s">
        <v>58</v>
      </c>
      <c r="C2" s="96" t="s">
        <v>17</v>
      </c>
      <c r="D2" s="96" t="s">
        <v>271</v>
      </c>
      <c r="E2" s="122" t="s">
        <v>375</v>
      </c>
      <c r="F2" s="122" t="s">
        <v>376</v>
      </c>
      <c r="G2" s="98" t="s">
        <v>315</v>
      </c>
      <c r="H2" s="98" t="s">
        <v>313</v>
      </c>
      <c r="I2" s="98" t="s">
        <v>314</v>
      </c>
      <c r="J2" s="99" t="s">
        <v>269</v>
      </c>
    </row>
    <row r="3" spans="1:12" ht="260.10000000000002" customHeight="1" x14ac:dyDescent="0.25">
      <c r="A3" s="100"/>
      <c r="B3" s="100"/>
      <c r="C3" s="101"/>
      <c r="D3" s="102"/>
      <c r="E3" s="103"/>
      <c r="F3" s="103"/>
      <c r="G3" s="104"/>
      <c r="H3" s="50"/>
      <c r="I3" s="105"/>
      <c r="J3" s="106">
        <f t="shared" ref="J3:J66" si="0">IF(B3="",0,IF(C3="",0,IF(C3="Staff Costs", G3*H3*I3,IF(C3="Travel and Accommodation",G3*H3*I3,G3*I3))))</f>
        <v>0</v>
      </c>
      <c r="K3" s="1" t="str">
        <f>CONCATENATE(B3,"-",C3)</f>
        <v>-</v>
      </c>
      <c r="L3" s="1" t="str">
        <f>CONCATENATE(A3,"-",D3)</f>
        <v>-</v>
      </c>
    </row>
    <row r="4" spans="1:12" ht="260.10000000000002" customHeight="1" x14ac:dyDescent="0.25">
      <c r="A4" s="107"/>
      <c r="B4" s="100"/>
      <c r="C4" s="108"/>
      <c r="D4" s="109"/>
      <c r="E4" s="103"/>
      <c r="F4" s="103"/>
      <c r="G4" s="110"/>
      <c r="H4" s="50"/>
      <c r="I4" s="111"/>
      <c r="J4" s="106">
        <f t="shared" si="0"/>
        <v>0</v>
      </c>
      <c r="K4" s="1" t="str">
        <f>CONCATENATE(B4,"-",C4)</f>
        <v>-</v>
      </c>
      <c r="L4" s="1" t="str">
        <f t="shared" ref="L4:L67" si="1">CONCATENATE(A4,"-",D4)</f>
        <v>-</v>
      </c>
    </row>
    <row r="5" spans="1:12" ht="260.10000000000002" customHeight="1" x14ac:dyDescent="0.25">
      <c r="A5" s="107"/>
      <c r="B5" s="100"/>
      <c r="C5" s="108"/>
      <c r="D5" s="109"/>
      <c r="E5" s="103"/>
      <c r="F5" s="103"/>
      <c r="G5" s="110"/>
      <c r="H5" s="50"/>
      <c r="I5" s="111"/>
      <c r="J5" s="106">
        <f t="shared" si="0"/>
        <v>0</v>
      </c>
      <c r="K5" s="1" t="str">
        <f t="shared" ref="K5:K68" si="2">CONCATENATE(B5,"-",C5)</f>
        <v>-</v>
      </c>
      <c r="L5" s="1" t="str">
        <f t="shared" si="1"/>
        <v>-</v>
      </c>
    </row>
    <row r="6" spans="1:12" ht="260.10000000000002" customHeight="1" x14ac:dyDescent="0.25">
      <c r="A6" s="107"/>
      <c r="B6" s="100"/>
      <c r="C6" s="108"/>
      <c r="D6" s="109"/>
      <c r="E6" s="103"/>
      <c r="F6" s="103"/>
      <c r="G6" s="110"/>
      <c r="H6" s="50"/>
      <c r="I6" s="111"/>
      <c r="J6" s="106">
        <f t="shared" si="0"/>
        <v>0</v>
      </c>
      <c r="K6" s="1" t="str">
        <f t="shared" si="2"/>
        <v>-</v>
      </c>
      <c r="L6" s="1" t="str">
        <f t="shared" si="1"/>
        <v>-</v>
      </c>
    </row>
    <row r="7" spans="1:12" ht="260.10000000000002" customHeight="1" x14ac:dyDescent="0.25">
      <c r="A7" s="107"/>
      <c r="B7" s="100"/>
      <c r="C7" s="108"/>
      <c r="D7" s="109"/>
      <c r="E7" s="103"/>
      <c r="F7" s="103"/>
      <c r="G7" s="110"/>
      <c r="H7" s="50"/>
      <c r="I7" s="111"/>
      <c r="J7" s="106">
        <f t="shared" si="0"/>
        <v>0</v>
      </c>
      <c r="K7" s="1" t="str">
        <f t="shared" si="2"/>
        <v>-</v>
      </c>
      <c r="L7" s="1" t="str">
        <f t="shared" si="1"/>
        <v>-</v>
      </c>
    </row>
    <row r="8" spans="1:12" ht="260.10000000000002" customHeight="1" x14ac:dyDescent="0.25">
      <c r="A8" s="107"/>
      <c r="B8" s="100"/>
      <c r="C8" s="108"/>
      <c r="D8" s="109"/>
      <c r="E8" s="103"/>
      <c r="F8" s="103"/>
      <c r="G8" s="110"/>
      <c r="H8" s="50"/>
      <c r="I8" s="111"/>
      <c r="J8" s="106">
        <f t="shared" si="0"/>
        <v>0</v>
      </c>
      <c r="K8" s="1" t="str">
        <f t="shared" si="2"/>
        <v>-</v>
      </c>
      <c r="L8" s="1" t="str">
        <f t="shared" si="1"/>
        <v>-</v>
      </c>
    </row>
    <row r="9" spans="1:12" ht="260.10000000000002" customHeight="1" x14ac:dyDescent="0.25">
      <c r="A9" s="107"/>
      <c r="B9" s="100"/>
      <c r="C9" s="108"/>
      <c r="D9" s="109"/>
      <c r="E9" s="103"/>
      <c r="F9" s="103"/>
      <c r="G9" s="110"/>
      <c r="H9" s="50"/>
      <c r="I9" s="111"/>
      <c r="J9" s="106">
        <f t="shared" si="0"/>
        <v>0</v>
      </c>
      <c r="K9" s="1" t="str">
        <f t="shared" si="2"/>
        <v>-</v>
      </c>
      <c r="L9" s="1" t="str">
        <f t="shared" si="1"/>
        <v>-</v>
      </c>
    </row>
    <row r="10" spans="1:12" ht="260.10000000000002" customHeight="1" x14ac:dyDescent="0.25">
      <c r="A10" s="107"/>
      <c r="B10" s="100"/>
      <c r="C10" s="108"/>
      <c r="D10" s="109"/>
      <c r="E10" s="103"/>
      <c r="F10" s="103"/>
      <c r="G10" s="110"/>
      <c r="H10" s="50"/>
      <c r="I10" s="111"/>
      <c r="J10" s="106">
        <f t="shared" si="0"/>
        <v>0</v>
      </c>
      <c r="K10" s="1" t="str">
        <f t="shared" si="2"/>
        <v>-</v>
      </c>
      <c r="L10" s="1" t="str">
        <f t="shared" si="1"/>
        <v>-</v>
      </c>
    </row>
    <row r="11" spans="1:12" ht="260.10000000000002" customHeight="1" x14ac:dyDescent="0.25">
      <c r="A11" s="107"/>
      <c r="B11" s="100"/>
      <c r="C11" s="108"/>
      <c r="D11" s="109"/>
      <c r="E11" s="103"/>
      <c r="F11" s="103"/>
      <c r="G11" s="110"/>
      <c r="H11" s="50"/>
      <c r="I11" s="111"/>
      <c r="J11" s="106">
        <f t="shared" si="0"/>
        <v>0</v>
      </c>
      <c r="K11" s="1" t="str">
        <f t="shared" si="2"/>
        <v>-</v>
      </c>
      <c r="L11" s="1" t="str">
        <f t="shared" si="1"/>
        <v>-</v>
      </c>
    </row>
    <row r="12" spans="1:12" ht="260.10000000000002" customHeight="1" x14ac:dyDescent="0.25">
      <c r="A12" s="107"/>
      <c r="B12" s="100"/>
      <c r="C12" s="108"/>
      <c r="D12" s="109"/>
      <c r="E12" s="103"/>
      <c r="F12" s="103"/>
      <c r="G12" s="110"/>
      <c r="H12" s="50"/>
      <c r="I12" s="111"/>
      <c r="J12" s="106">
        <f t="shared" si="0"/>
        <v>0</v>
      </c>
      <c r="K12" s="1" t="str">
        <f t="shared" si="2"/>
        <v>-</v>
      </c>
      <c r="L12" s="1" t="str">
        <f t="shared" si="1"/>
        <v>-</v>
      </c>
    </row>
    <row r="13" spans="1:12" ht="260.10000000000002" customHeight="1" x14ac:dyDescent="0.25">
      <c r="A13" s="107"/>
      <c r="B13" s="100"/>
      <c r="C13" s="108"/>
      <c r="D13" s="109"/>
      <c r="E13" s="103"/>
      <c r="F13" s="103"/>
      <c r="G13" s="110"/>
      <c r="H13" s="50"/>
      <c r="I13" s="111"/>
      <c r="J13" s="106">
        <f t="shared" si="0"/>
        <v>0</v>
      </c>
      <c r="K13" s="1" t="str">
        <f t="shared" si="2"/>
        <v>-</v>
      </c>
      <c r="L13" s="1" t="str">
        <f t="shared" si="1"/>
        <v>-</v>
      </c>
    </row>
    <row r="14" spans="1:12" ht="260.10000000000002" customHeight="1" x14ac:dyDescent="0.25">
      <c r="A14" s="107"/>
      <c r="B14" s="100"/>
      <c r="C14" s="108"/>
      <c r="D14" s="109"/>
      <c r="E14" s="103"/>
      <c r="F14" s="103"/>
      <c r="G14" s="110"/>
      <c r="H14" s="50"/>
      <c r="I14" s="111"/>
      <c r="J14" s="106">
        <f t="shared" si="0"/>
        <v>0</v>
      </c>
      <c r="K14" s="1" t="str">
        <f t="shared" si="2"/>
        <v>-</v>
      </c>
      <c r="L14" s="1" t="str">
        <f t="shared" si="1"/>
        <v>-</v>
      </c>
    </row>
    <row r="15" spans="1:12" ht="260.10000000000002" customHeight="1" x14ac:dyDescent="0.25">
      <c r="A15" s="107"/>
      <c r="B15" s="100"/>
      <c r="C15" s="108"/>
      <c r="D15" s="109"/>
      <c r="E15" s="103"/>
      <c r="F15" s="103"/>
      <c r="G15" s="110"/>
      <c r="H15" s="50"/>
      <c r="I15" s="111"/>
      <c r="J15" s="106">
        <f t="shared" si="0"/>
        <v>0</v>
      </c>
      <c r="K15" s="1" t="str">
        <f t="shared" si="2"/>
        <v>-</v>
      </c>
      <c r="L15" s="1" t="str">
        <f t="shared" si="1"/>
        <v>-</v>
      </c>
    </row>
    <row r="16" spans="1:12" ht="260.10000000000002" customHeight="1" x14ac:dyDescent="0.25">
      <c r="A16" s="107"/>
      <c r="B16" s="100"/>
      <c r="C16" s="108"/>
      <c r="D16" s="109"/>
      <c r="E16" s="103"/>
      <c r="F16" s="103"/>
      <c r="G16" s="110"/>
      <c r="H16" s="50"/>
      <c r="I16" s="111"/>
      <c r="J16" s="106">
        <f t="shared" si="0"/>
        <v>0</v>
      </c>
      <c r="K16" s="1" t="str">
        <f t="shared" si="2"/>
        <v>-</v>
      </c>
      <c r="L16" s="1" t="str">
        <f t="shared" si="1"/>
        <v>-</v>
      </c>
    </row>
    <row r="17" spans="1:12" ht="260.10000000000002" customHeight="1" x14ac:dyDescent="0.25">
      <c r="A17" s="107"/>
      <c r="B17" s="100"/>
      <c r="C17" s="108"/>
      <c r="D17" s="109"/>
      <c r="E17" s="103"/>
      <c r="F17" s="103"/>
      <c r="G17" s="110"/>
      <c r="H17" s="50"/>
      <c r="I17" s="111"/>
      <c r="J17" s="106">
        <f t="shared" si="0"/>
        <v>0</v>
      </c>
      <c r="K17" s="1" t="str">
        <f t="shared" si="2"/>
        <v>-</v>
      </c>
      <c r="L17" s="1" t="str">
        <f t="shared" si="1"/>
        <v>-</v>
      </c>
    </row>
    <row r="18" spans="1:12" ht="260.10000000000002" customHeight="1" x14ac:dyDescent="0.25">
      <c r="A18" s="112"/>
      <c r="B18" s="100"/>
      <c r="C18" s="113"/>
      <c r="D18" s="114"/>
      <c r="E18" s="103"/>
      <c r="F18" s="103"/>
      <c r="G18" s="115"/>
      <c r="H18" s="50"/>
      <c r="I18" s="116"/>
      <c r="J18" s="106">
        <f t="shared" si="0"/>
        <v>0</v>
      </c>
      <c r="K18" s="1" t="str">
        <f t="shared" si="2"/>
        <v>-</v>
      </c>
      <c r="L18" s="1" t="str">
        <f t="shared" si="1"/>
        <v>-</v>
      </c>
    </row>
    <row r="19" spans="1:12" ht="260.10000000000002" customHeight="1" x14ac:dyDescent="0.25">
      <c r="A19" s="107"/>
      <c r="B19" s="100"/>
      <c r="C19" s="108"/>
      <c r="D19" s="109"/>
      <c r="E19" s="103"/>
      <c r="F19" s="103"/>
      <c r="G19" s="110"/>
      <c r="H19" s="50"/>
      <c r="I19" s="111"/>
      <c r="J19" s="106">
        <f t="shared" si="0"/>
        <v>0</v>
      </c>
      <c r="K19" s="1" t="str">
        <f t="shared" si="2"/>
        <v>-</v>
      </c>
      <c r="L19" s="1" t="str">
        <f t="shared" si="1"/>
        <v>-</v>
      </c>
    </row>
    <row r="20" spans="1:12" ht="260.10000000000002" customHeight="1" x14ac:dyDescent="0.25">
      <c r="A20" s="107"/>
      <c r="B20" s="100"/>
      <c r="C20" s="108"/>
      <c r="D20" s="109"/>
      <c r="E20" s="103"/>
      <c r="F20" s="103"/>
      <c r="G20" s="110"/>
      <c r="H20" s="50"/>
      <c r="I20" s="111"/>
      <c r="J20" s="106">
        <f t="shared" si="0"/>
        <v>0</v>
      </c>
      <c r="K20" s="1" t="str">
        <f t="shared" si="2"/>
        <v>-</v>
      </c>
      <c r="L20" s="1" t="str">
        <f t="shared" si="1"/>
        <v>-</v>
      </c>
    </row>
    <row r="21" spans="1:12" ht="260.10000000000002" customHeight="1" x14ac:dyDescent="0.25">
      <c r="A21" s="107"/>
      <c r="B21" s="100"/>
      <c r="C21" s="108"/>
      <c r="D21" s="109"/>
      <c r="E21" s="103"/>
      <c r="F21" s="103"/>
      <c r="G21" s="110"/>
      <c r="H21" s="50"/>
      <c r="I21" s="111"/>
      <c r="J21" s="106">
        <f t="shared" si="0"/>
        <v>0</v>
      </c>
      <c r="K21" s="1" t="str">
        <f t="shared" si="2"/>
        <v>-</v>
      </c>
      <c r="L21" s="1" t="str">
        <f t="shared" si="1"/>
        <v>-</v>
      </c>
    </row>
    <row r="22" spans="1:12" ht="260.10000000000002" customHeight="1" x14ac:dyDescent="0.25">
      <c r="A22" s="107"/>
      <c r="B22" s="100"/>
      <c r="C22" s="108"/>
      <c r="D22" s="109"/>
      <c r="E22" s="103"/>
      <c r="F22" s="103"/>
      <c r="G22" s="110"/>
      <c r="H22" s="50"/>
      <c r="I22" s="111"/>
      <c r="J22" s="106">
        <f t="shared" si="0"/>
        <v>0</v>
      </c>
      <c r="K22" s="1" t="str">
        <f t="shared" si="2"/>
        <v>-</v>
      </c>
      <c r="L22" s="1" t="str">
        <f t="shared" si="1"/>
        <v>-</v>
      </c>
    </row>
    <row r="23" spans="1:12" ht="260.10000000000002" customHeight="1" x14ac:dyDescent="0.25">
      <c r="A23" s="107"/>
      <c r="B23" s="100"/>
      <c r="C23" s="108"/>
      <c r="D23" s="109"/>
      <c r="E23" s="103"/>
      <c r="F23" s="103"/>
      <c r="G23" s="110"/>
      <c r="H23" s="50"/>
      <c r="I23" s="111"/>
      <c r="J23" s="106">
        <f t="shared" si="0"/>
        <v>0</v>
      </c>
      <c r="K23" s="1" t="str">
        <f t="shared" si="2"/>
        <v>-</v>
      </c>
      <c r="L23" s="1" t="str">
        <f t="shared" si="1"/>
        <v>-</v>
      </c>
    </row>
    <row r="24" spans="1:12" ht="260.10000000000002" customHeight="1" x14ac:dyDescent="0.25">
      <c r="A24" s="107"/>
      <c r="B24" s="100"/>
      <c r="C24" s="108"/>
      <c r="D24" s="109"/>
      <c r="E24" s="103"/>
      <c r="F24" s="103"/>
      <c r="G24" s="110"/>
      <c r="H24" s="50"/>
      <c r="I24" s="111"/>
      <c r="J24" s="106">
        <f t="shared" si="0"/>
        <v>0</v>
      </c>
      <c r="K24" s="1" t="str">
        <f t="shared" si="2"/>
        <v>-</v>
      </c>
      <c r="L24" s="1" t="str">
        <f t="shared" si="1"/>
        <v>-</v>
      </c>
    </row>
    <row r="25" spans="1:12" ht="260.10000000000002" customHeight="1" x14ac:dyDescent="0.25">
      <c r="A25" s="107"/>
      <c r="B25" s="100"/>
      <c r="C25" s="108"/>
      <c r="D25" s="109"/>
      <c r="E25" s="103"/>
      <c r="F25" s="103"/>
      <c r="G25" s="110"/>
      <c r="H25" s="50"/>
      <c r="I25" s="111"/>
      <c r="J25" s="106">
        <f t="shared" si="0"/>
        <v>0</v>
      </c>
      <c r="K25" s="1" t="str">
        <f t="shared" si="2"/>
        <v>-</v>
      </c>
      <c r="L25" s="1" t="str">
        <f t="shared" si="1"/>
        <v>-</v>
      </c>
    </row>
    <row r="26" spans="1:12" ht="260.10000000000002" customHeight="1" x14ac:dyDescent="0.25">
      <c r="A26" s="107"/>
      <c r="B26" s="100"/>
      <c r="C26" s="108"/>
      <c r="D26" s="109"/>
      <c r="E26" s="103"/>
      <c r="F26" s="103"/>
      <c r="G26" s="110"/>
      <c r="H26" s="50"/>
      <c r="I26" s="111"/>
      <c r="J26" s="106">
        <f t="shared" si="0"/>
        <v>0</v>
      </c>
      <c r="K26" s="1" t="str">
        <f t="shared" si="2"/>
        <v>-</v>
      </c>
      <c r="L26" s="1" t="str">
        <f t="shared" si="1"/>
        <v>-</v>
      </c>
    </row>
    <row r="27" spans="1:12" ht="260.10000000000002" customHeight="1" x14ac:dyDescent="0.25">
      <c r="A27" s="107"/>
      <c r="B27" s="100"/>
      <c r="C27" s="108"/>
      <c r="D27" s="109"/>
      <c r="E27" s="103"/>
      <c r="F27" s="103"/>
      <c r="G27" s="110"/>
      <c r="H27" s="50"/>
      <c r="I27" s="111"/>
      <c r="J27" s="106">
        <f t="shared" si="0"/>
        <v>0</v>
      </c>
      <c r="K27" s="1" t="str">
        <f t="shared" si="2"/>
        <v>-</v>
      </c>
      <c r="L27" s="1" t="str">
        <f t="shared" si="1"/>
        <v>-</v>
      </c>
    </row>
    <row r="28" spans="1:12" ht="260.10000000000002" customHeight="1" x14ac:dyDescent="0.25">
      <c r="A28" s="107"/>
      <c r="B28" s="100"/>
      <c r="C28" s="108"/>
      <c r="D28" s="109"/>
      <c r="E28" s="103"/>
      <c r="F28" s="103"/>
      <c r="G28" s="110"/>
      <c r="H28" s="50"/>
      <c r="I28" s="111"/>
      <c r="J28" s="106">
        <f t="shared" si="0"/>
        <v>0</v>
      </c>
      <c r="K28" s="1" t="str">
        <f t="shared" si="2"/>
        <v>-</v>
      </c>
      <c r="L28" s="1" t="str">
        <f t="shared" si="1"/>
        <v>-</v>
      </c>
    </row>
    <row r="29" spans="1:12" ht="260.10000000000002" customHeight="1" x14ac:dyDescent="0.25">
      <c r="A29" s="107"/>
      <c r="B29" s="100"/>
      <c r="C29" s="108"/>
      <c r="D29" s="109"/>
      <c r="E29" s="103"/>
      <c r="F29" s="103"/>
      <c r="G29" s="110"/>
      <c r="H29" s="50"/>
      <c r="I29" s="111"/>
      <c r="J29" s="106">
        <f t="shared" si="0"/>
        <v>0</v>
      </c>
      <c r="K29" s="1" t="str">
        <f t="shared" si="2"/>
        <v>-</v>
      </c>
      <c r="L29" s="1" t="str">
        <f t="shared" si="1"/>
        <v>-</v>
      </c>
    </row>
    <row r="30" spans="1:12" ht="260.10000000000002" customHeight="1" x14ac:dyDescent="0.25">
      <c r="A30" s="107"/>
      <c r="B30" s="100"/>
      <c r="C30" s="108"/>
      <c r="D30" s="109"/>
      <c r="E30" s="103"/>
      <c r="F30" s="103"/>
      <c r="G30" s="110"/>
      <c r="H30" s="50"/>
      <c r="I30" s="111"/>
      <c r="J30" s="106">
        <f t="shared" si="0"/>
        <v>0</v>
      </c>
      <c r="K30" s="1" t="str">
        <f t="shared" si="2"/>
        <v>-</v>
      </c>
      <c r="L30" s="1" t="str">
        <f t="shared" si="1"/>
        <v>-</v>
      </c>
    </row>
    <row r="31" spans="1:12" ht="260.10000000000002" customHeight="1" x14ac:dyDescent="0.25">
      <c r="A31" s="107"/>
      <c r="B31" s="100"/>
      <c r="C31" s="108"/>
      <c r="D31" s="109"/>
      <c r="E31" s="103"/>
      <c r="F31" s="103"/>
      <c r="G31" s="110"/>
      <c r="H31" s="50"/>
      <c r="I31" s="111"/>
      <c r="J31" s="106">
        <f t="shared" si="0"/>
        <v>0</v>
      </c>
      <c r="K31" s="1" t="str">
        <f t="shared" si="2"/>
        <v>-</v>
      </c>
      <c r="L31" s="1" t="str">
        <f t="shared" si="1"/>
        <v>-</v>
      </c>
    </row>
    <row r="32" spans="1:12" ht="260.10000000000002" customHeight="1" x14ac:dyDescent="0.25">
      <c r="A32" s="107"/>
      <c r="B32" s="100"/>
      <c r="C32" s="108"/>
      <c r="D32" s="109"/>
      <c r="E32" s="103"/>
      <c r="F32" s="103"/>
      <c r="G32" s="110"/>
      <c r="H32" s="50"/>
      <c r="I32" s="111"/>
      <c r="J32" s="106">
        <f t="shared" si="0"/>
        <v>0</v>
      </c>
      <c r="K32" s="1" t="str">
        <f t="shared" si="2"/>
        <v>-</v>
      </c>
      <c r="L32" s="1" t="str">
        <f t="shared" si="1"/>
        <v>-</v>
      </c>
    </row>
    <row r="33" spans="1:12" ht="260.10000000000002" customHeight="1" x14ac:dyDescent="0.25">
      <c r="A33" s="107"/>
      <c r="B33" s="100"/>
      <c r="C33" s="108"/>
      <c r="D33" s="109"/>
      <c r="E33" s="103"/>
      <c r="F33" s="103"/>
      <c r="G33" s="110"/>
      <c r="H33" s="50"/>
      <c r="I33" s="111"/>
      <c r="J33" s="106">
        <f t="shared" si="0"/>
        <v>0</v>
      </c>
      <c r="K33" s="1" t="str">
        <f t="shared" si="2"/>
        <v>-</v>
      </c>
      <c r="L33" s="1" t="str">
        <f t="shared" si="1"/>
        <v>-</v>
      </c>
    </row>
    <row r="34" spans="1:12" ht="260.10000000000002" customHeight="1" x14ac:dyDescent="0.25">
      <c r="A34" s="107"/>
      <c r="B34" s="100"/>
      <c r="C34" s="108"/>
      <c r="D34" s="109"/>
      <c r="E34" s="103"/>
      <c r="F34" s="103"/>
      <c r="G34" s="110"/>
      <c r="H34" s="50"/>
      <c r="I34" s="111"/>
      <c r="J34" s="106">
        <f t="shared" si="0"/>
        <v>0</v>
      </c>
      <c r="K34" s="1" t="str">
        <f t="shared" si="2"/>
        <v>-</v>
      </c>
      <c r="L34" s="1" t="str">
        <f t="shared" si="1"/>
        <v>-</v>
      </c>
    </row>
    <row r="35" spans="1:12" ht="260.10000000000002" customHeight="1" x14ac:dyDescent="0.25">
      <c r="A35" s="107"/>
      <c r="B35" s="100"/>
      <c r="C35" s="108"/>
      <c r="D35" s="109"/>
      <c r="E35" s="103"/>
      <c r="F35" s="103"/>
      <c r="G35" s="110"/>
      <c r="H35" s="50"/>
      <c r="I35" s="111"/>
      <c r="J35" s="106">
        <f t="shared" si="0"/>
        <v>0</v>
      </c>
      <c r="K35" s="1" t="str">
        <f t="shared" si="2"/>
        <v>-</v>
      </c>
      <c r="L35" s="1" t="str">
        <f t="shared" si="1"/>
        <v>-</v>
      </c>
    </row>
    <row r="36" spans="1:12" ht="260.10000000000002" customHeight="1" x14ac:dyDescent="0.25">
      <c r="A36" s="107"/>
      <c r="B36" s="100"/>
      <c r="C36" s="108"/>
      <c r="D36" s="109"/>
      <c r="E36" s="103"/>
      <c r="F36" s="103"/>
      <c r="G36" s="110"/>
      <c r="H36" s="50"/>
      <c r="I36" s="111"/>
      <c r="J36" s="106">
        <f t="shared" si="0"/>
        <v>0</v>
      </c>
      <c r="K36" s="1" t="str">
        <f t="shared" si="2"/>
        <v>-</v>
      </c>
      <c r="L36" s="1" t="str">
        <f t="shared" si="1"/>
        <v>-</v>
      </c>
    </row>
    <row r="37" spans="1:12" ht="260.10000000000002" customHeight="1" x14ac:dyDescent="0.25">
      <c r="A37" s="107"/>
      <c r="B37" s="100"/>
      <c r="C37" s="108"/>
      <c r="D37" s="109"/>
      <c r="E37" s="103"/>
      <c r="F37" s="103"/>
      <c r="G37" s="110"/>
      <c r="H37" s="50"/>
      <c r="I37" s="111"/>
      <c r="J37" s="106">
        <f t="shared" si="0"/>
        <v>0</v>
      </c>
      <c r="K37" s="1" t="str">
        <f t="shared" si="2"/>
        <v>-</v>
      </c>
      <c r="L37" s="1" t="str">
        <f t="shared" si="1"/>
        <v>-</v>
      </c>
    </row>
    <row r="38" spans="1:12" ht="260.10000000000002" customHeight="1" x14ac:dyDescent="0.25">
      <c r="A38" s="107"/>
      <c r="B38" s="100"/>
      <c r="C38" s="108"/>
      <c r="D38" s="109"/>
      <c r="E38" s="103"/>
      <c r="F38" s="103"/>
      <c r="G38" s="110"/>
      <c r="H38" s="50"/>
      <c r="I38" s="111"/>
      <c r="J38" s="106">
        <f t="shared" si="0"/>
        <v>0</v>
      </c>
      <c r="K38" s="1" t="str">
        <f t="shared" si="2"/>
        <v>-</v>
      </c>
      <c r="L38" s="1" t="str">
        <f t="shared" si="1"/>
        <v>-</v>
      </c>
    </row>
    <row r="39" spans="1:12" ht="260.10000000000002" customHeight="1" x14ac:dyDescent="0.25">
      <c r="A39" s="107"/>
      <c r="B39" s="100"/>
      <c r="C39" s="108"/>
      <c r="D39" s="109"/>
      <c r="E39" s="103"/>
      <c r="F39" s="103"/>
      <c r="G39" s="110"/>
      <c r="H39" s="50"/>
      <c r="I39" s="111"/>
      <c r="J39" s="106">
        <f t="shared" si="0"/>
        <v>0</v>
      </c>
      <c r="K39" s="1" t="str">
        <f t="shared" si="2"/>
        <v>-</v>
      </c>
      <c r="L39" s="1" t="str">
        <f t="shared" si="1"/>
        <v>-</v>
      </c>
    </row>
    <row r="40" spans="1:12" ht="260.10000000000002" customHeight="1" x14ac:dyDescent="0.25">
      <c r="A40" s="107"/>
      <c r="B40" s="100"/>
      <c r="C40" s="108"/>
      <c r="D40" s="109"/>
      <c r="E40" s="103"/>
      <c r="F40" s="103"/>
      <c r="G40" s="110"/>
      <c r="H40" s="50"/>
      <c r="I40" s="111"/>
      <c r="J40" s="106">
        <f t="shared" si="0"/>
        <v>0</v>
      </c>
      <c r="K40" s="1" t="str">
        <f t="shared" si="2"/>
        <v>-</v>
      </c>
      <c r="L40" s="1" t="str">
        <f t="shared" si="1"/>
        <v>-</v>
      </c>
    </row>
    <row r="41" spans="1:12" ht="260.10000000000002" customHeight="1" x14ac:dyDescent="0.25">
      <c r="A41" s="107"/>
      <c r="B41" s="100"/>
      <c r="C41" s="108"/>
      <c r="D41" s="109"/>
      <c r="E41" s="103"/>
      <c r="F41" s="103"/>
      <c r="G41" s="110"/>
      <c r="H41" s="50"/>
      <c r="I41" s="111"/>
      <c r="J41" s="106">
        <f t="shared" si="0"/>
        <v>0</v>
      </c>
      <c r="K41" s="1" t="str">
        <f t="shared" si="2"/>
        <v>-</v>
      </c>
      <c r="L41" s="1" t="str">
        <f t="shared" si="1"/>
        <v>-</v>
      </c>
    </row>
    <row r="42" spans="1:12" ht="260.10000000000002" customHeight="1" x14ac:dyDescent="0.25">
      <c r="A42" s="107"/>
      <c r="B42" s="100"/>
      <c r="C42" s="108"/>
      <c r="D42" s="109"/>
      <c r="E42" s="103"/>
      <c r="F42" s="103"/>
      <c r="G42" s="110"/>
      <c r="H42" s="50"/>
      <c r="I42" s="111"/>
      <c r="J42" s="106">
        <f t="shared" si="0"/>
        <v>0</v>
      </c>
      <c r="K42" s="1" t="str">
        <f t="shared" si="2"/>
        <v>-</v>
      </c>
      <c r="L42" s="1" t="str">
        <f t="shared" si="1"/>
        <v>-</v>
      </c>
    </row>
    <row r="43" spans="1:12" ht="260.10000000000002" customHeight="1" x14ac:dyDescent="0.25">
      <c r="A43" s="107"/>
      <c r="B43" s="100"/>
      <c r="C43" s="108"/>
      <c r="D43" s="109"/>
      <c r="E43" s="103"/>
      <c r="F43" s="103"/>
      <c r="G43" s="110"/>
      <c r="H43" s="50"/>
      <c r="I43" s="111"/>
      <c r="J43" s="106">
        <f t="shared" si="0"/>
        <v>0</v>
      </c>
      <c r="K43" s="1" t="str">
        <f t="shared" si="2"/>
        <v>-</v>
      </c>
      <c r="L43" s="1" t="str">
        <f t="shared" si="1"/>
        <v>-</v>
      </c>
    </row>
    <row r="44" spans="1:12" ht="260.10000000000002" customHeight="1" x14ac:dyDescent="0.25">
      <c r="A44" s="107"/>
      <c r="B44" s="100"/>
      <c r="C44" s="108"/>
      <c r="D44" s="109"/>
      <c r="E44" s="103"/>
      <c r="F44" s="103"/>
      <c r="G44" s="110"/>
      <c r="H44" s="50"/>
      <c r="I44" s="111"/>
      <c r="J44" s="106">
        <f t="shared" si="0"/>
        <v>0</v>
      </c>
      <c r="K44" s="1" t="str">
        <f t="shared" si="2"/>
        <v>-</v>
      </c>
      <c r="L44" s="1" t="str">
        <f t="shared" si="1"/>
        <v>-</v>
      </c>
    </row>
    <row r="45" spans="1:12" ht="260.10000000000002" customHeight="1" x14ac:dyDescent="0.25">
      <c r="A45" s="107"/>
      <c r="B45" s="100"/>
      <c r="C45" s="108"/>
      <c r="D45" s="109"/>
      <c r="E45" s="103"/>
      <c r="F45" s="103"/>
      <c r="G45" s="110"/>
      <c r="H45" s="50"/>
      <c r="I45" s="111"/>
      <c r="J45" s="106">
        <f t="shared" si="0"/>
        <v>0</v>
      </c>
      <c r="K45" s="1" t="str">
        <f t="shared" si="2"/>
        <v>-</v>
      </c>
      <c r="L45" s="1" t="str">
        <f t="shared" si="1"/>
        <v>-</v>
      </c>
    </row>
    <row r="46" spans="1:12" ht="260.10000000000002" customHeight="1" x14ac:dyDescent="0.25">
      <c r="A46" s="107"/>
      <c r="B46" s="100"/>
      <c r="C46" s="108"/>
      <c r="D46" s="109"/>
      <c r="E46" s="103"/>
      <c r="F46" s="103"/>
      <c r="G46" s="110"/>
      <c r="H46" s="50"/>
      <c r="I46" s="111"/>
      <c r="J46" s="106">
        <f t="shared" si="0"/>
        <v>0</v>
      </c>
      <c r="K46" s="1" t="str">
        <f t="shared" si="2"/>
        <v>-</v>
      </c>
      <c r="L46" s="1" t="str">
        <f t="shared" si="1"/>
        <v>-</v>
      </c>
    </row>
    <row r="47" spans="1:12" ht="260.10000000000002" customHeight="1" x14ac:dyDescent="0.25">
      <c r="A47" s="107"/>
      <c r="B47" s="100"/>
      <c r="C47" s="108"/>
      <c r="D47" s="109"/>
      <c r="E47" s="103"/>
      <c r="F47" s="103"/>
      <c r="G47" s="110"/>
      <c r="H47" s="50"/>
      <c r="I47" s="111"/>
      <c r="J47" s="106">
        <f t="shared" si="0"/>
        <v>0</v>
      </c>
      <c r="K47" s="1" t="str">
        <f t="shared" si="2"/>
        <v>-</v>
      </c>
      <c r="L47" s="1" t="str">
        <f t="shared" si="1"/>
        <v>-</v>
      </c>
    </row>
    <row r="48" spans="1:12" ht="260.10000000000002" customHeight="1" x14ac:dyDescent="0.25">
      <c r="A48" s="107"/>
      <c r="B48" s="100"/>
      <c r="C48" s="108"/>
      <c r="D48" s="109"/>
      <c r="E48" s="103"/>
      <c r="F48" s="103"/>
      <c r="G48" s="110"/>
      <c r="H48" s="50"/>
      <c r="I48" s="111"/>
      <c r="J48" s="106">
        <f t="shared" si="0"/>
        <v>0</v>
      </c>
      <c r="K48" s="1" t="str">
        <f t="shared" si="2"/>
        <v>-</v>
      </c>
      <c r="L48" s="1" t="str">
        <f t="shared" si="1"/>
        <v>-</v>
      </c>
    </row>
    <row r="49" spans="1:12" ht="260.10000000000002" customHeight="1" x14ac:dyDescent="0.25">
      <c r="A49" s="107"/>
      <c r="B49" s="100"/>
      <c r="C49" s="108"/>
      <c r="D49" s="109"/>
      <c r="E49" s="103"/>
      <c r="F49" s="103"/>
      <c r="G49" s="110"/>
      <c r="H49" s="50"/>
      <c r="I49" s="111"/>
      <c r="J49" s="106">
        <f t="shared" si="0"/>
        <v>0</v>
      </c>
      <c r="K49" s="1" t="str">
        <f t="shared" si="2"/>
        <v>-</v>
      </c>
      <c r="L49" s="1" t="str">
        <f t="shared" si="1"/>
        <v>-</v>
      </c>
    </row>
    <row r="50" spans="1:12" ht="260.10000000000002" customHeight="1" x14ac:dyDescent="0.25">
      <c r="A50" s="107"/>
      <c r="B50" s="100"/>
      <c r="C50" s="108"/>
      <c r="D50" s="109"/>
      <c r="E50" s="103"/>
      <c r="F50" s="103"/>
      <c r="G50" s="110"/>
      <c r="H50" s="50"/>
      <c r="I50" s="111"/>
      <c r="J50" s="106">
        <f t="shared" si="0"/>
        <v>0</v>
      </c>
      <c r="K50" s="1" t="str">
        <f t="shared" si="2"/>
        <v>-</v>
      </c>
      <c r="L50" s="1" t="str">
        <f t="shared" si="1"/>
        <v>-</v>
      </c>
    </row>
    <row r="51" spans="1:12" ht="260.10000000000002" customHeight="1" x14ac:dyDescent="0.25">
      <c r="A51" s="107"/>
      <c r="B51" s="100"/>
      <c r="C51" s="108"/>
      <c r="D51" s="109"/>
      <c r="E51" s="103"/>
      <c r="F51" s="103"/>
      <c r="G51" s="110"/>
      <c r="H51" s="50"/>
      <c r="I51" s="111"/>
      <c r="J51" s="106">
        <f t="shared" si="0"/>
        <v>0</v>
      </c>
      <c r="K51" s="1" t="str">
        <f t="shared" si="2"/>
        <v>-</v>
      </c>
      <c r="L51" s="1" t="str">
        <f t="shared" si="1"/>
        <v>-</v>
      </c>
    </row>
    <row r="52" spans="1:12" ht="260.10000000000002" customHeight="1" x14ac:dyDescent="0.25">
      <c r="A52" s="107"/>
      <c r="B52" s="100"/>
      <c r="C52" s="108"/>
      <c r="D52" s="109"/>
      <c r="E52" s="103"/>
      <c r="F52" s="103"/>
      <c r="G52" s="110"/>
      <c r="H52" s="50"/>
      <c r="I52" s="111"/>
      <c r="J52" s="106">
        <f t="shared" si="0"/>
        <v>0</v>
      </c>
      <c r="K52" s="1" t="str">
        <f t="shared" si="2"/>
        <v>-</v>
      </c>
      <c r="L52" s="1" t="str">
        <f t="shared" si="1"/>
        <v>-</v>
      </c>
    </row>
    <row r="53" spans="1:12" ht="260.10000000000002" customHeight="1" x14ac:dyDescent="0.25">
      <c r="A53" s="107"/>
      <c r="B53" s="100"/>
      <c r="C53" s="108"/>
      <c r="D53" s="109"/>
      <c r="E53" s="103"/>
      <c r="F53" s="103"/>
      <c r="G53" s="110"/>
      <c r="H53" s="50"/>
      <c r="I53" s="111"/>
      <c r="J53" s="106">
        <f t="shared" si="0"/>
        <v>0</v>
      </c>
      <c r="K53" s="1" t="str">
        <f t="shared" si="2"/>
        <v>-</v>
      </c>
      <c r="L53" s="1" t="str">
        <f t="shared" si="1"/>
        <v>-</v>
      </c>
    </row>
    <row r="54" spans="1:12" ht="260.10000000000002" customHeight="1" x14ac:dyDescent="0.25">
      <c r="A54" s="107"/>
      <c r="B54" s="100"/>
      <c r="C54" s="108"/>
      <c r="D54" s="109"/>
      <c r="E54" s="103"/>
      <c r="F54" s="103"/>
      <c r="G54" s="110"/>
      <c r="H54" s="50"/>
      <c r="I54" s="111"/>
      <c r="J54" s="106">
        <f t="shared" si="0"/>
        <v>0</v>
      </c>
      <c r="K54" s="1" t="str">
        <f t="shared" si="2"/>
        <v>-</v>
      </c>
      <c r="L54" s="1" t="str">
        <f t="shared" si="1"/>
        <v>-</v>
      </c>
    </row>
    <row r="55" spans="1:12" ht="260.10000000000002" customHeight="1" x14ac:dyDescent="0.25">
      <c r="A55" s="107"/>
      <c r="B55" s="100"/>
      <c r="C55" s="108"/>
      <c r="D55" s="109"/>
      <c r="E55" s="103"/>
      <c r="F55" s="103"/>
      <c r="G55" s="110"/>
      <c r="H55" s="50"/>
      <c r="I55" s="111"/>
      <c r="J55" s="106">
        <f t="shared" si="0"/>
        <v>0</v>
      </c>
      <c r="K55" s="1" t="str">
        <f t="shared" si="2"/>
        <v>-</v>
      </c>
      <c r="L55" s="1" t="str">
        <f t="shared" si="1"/>
        <v>-</v>
      </c>
    </row>
    <row r="56" spans="1:12" ht="260.10000000000002" customHeight="1" x14ac:dyDescent="0.25">
      <c r="A56" s="107"/>
      <c r="B56" s="100"/>
      <c r="C56" s="108"/>
      <c r="D56" s="109"/>
      <c r="E56" s="103"/>
      <c r="F56" s="103"/>
      <c r="G56" s="110"/>
      <c r="H56" s="50"/>
      <c r="I56" s="111"/>
      <c r="J56" s="106">
        <f t="shared" si="0"/>
        <v>0</v>
      </c>
      <c r="K56" s="1" t="str">
        <f t="shared" si="2"/>
        <v>-</v>
      </c>
      <c r="L56" s="1" t="str">
        <f t="shared" si="1"/>
        <v>-</v>
      </c>
    </row>
    <row r="57" spans="1:12" ht="260.10000000000002" customHeight="1" x14ac:dyDescent="0.25">
      <c r="A57" s="107"/>
      <c r="B57" s="100"/>
      <c r="C57" s="108"/>
      <c r="D57" s="109"/>
      <c r="E57" s="103"/>
      <c r="F57" s="103"/>
      <c r="G57" s="110"/>
      <c r="H57" s="50"/>
      <c r="I57" s="111"/>
      <c r="J57" s="106">
        <f t="shared" si="0"/>
        <v>0</v>
      </c>
      <c r="K57" s="1" t="str">
        <f t="shared" si="2"/>
        <v>-</v>
      </c>
      <c r="L57" s="1" t="str">
        <f t="shared" si="1"/>
        <v>-</v>
      </c>
    </row>
    <row r="58" spans="1:12" ht="260.10000000000002" customHeight="1" x14ac:dyDescent="0.25">
      <c r="A58" s="107"/>
      <c r="B58" s="100"/>
      <c r="C58" s="108"/>
      <c r="D58" s="109"/>
      <c r="E58" s="103"/>
      <c r="F58" s="103"/>
      <c r="G58" s="110"/>
      <c r="H58" s="50"/>
      <c r="I58" s="111"/>
      <c r="J58" s="106">
        <f t="shared" si="0"/>
        <v>0</v>
      </c>
      <c r="K58" s="1" t="str">
        <f t="shared" si="2"/>
        <v>-</v>
      </c>
      <c r="L58" s="1" t="str">
        <f t="shared" si="1"/>
        <v>-</v>
      </c>
    </row>
    <row r="59" spans="1:12" ht="260.10000000000002" customHeight="1" x14ac:dyDescent="0.25">
      <c r="A59" s="107"/>
      <c r="B59" s="100"/>
      <c r="C59" s="108"/>
      <c r="D59" s="109"/>
      <c r="E59" s="103"/>
      <c r="F59" s="103"/>
      <c r="G59" s="110"/>
      <c r="H59" s="50"/>
      <c r="I59" s="111"/>
      <c r="J59" s="106">
        <f t="shared" si="0"/>
        <v>0</v>
      </c>
      <c r="K59" s="1" t="str">
        <f t="shared" si="2"/>
        <v>-</v>
      </c>
      <c r="L59" s="1" t="str">
        <f t="shared" si="1"/>
        <v>-</v>
      </c>
    </row>
    <row r="60" spans="1:12" ht="260.10000000000002" customHeight="1" x14ac:dyDescent="0.25">
      <c r="A60" s="107"/>
      <c r="B60" s="100"/>
      <c r="C60" s="108"/>
      <c r="D60" s="109"/>
      <c r="E60" s="103"/>
      <c r="F60" s="103"/>
      <c r="G60" s="110"/>
      <c r="H60" s="50"/>
      <c r="I60" s="111"/>
      <c r="J60" s="106">
        <f t="shared" si="0"/>
        <v>0</v>
      </c>
      <c r="K60" s="1" t="str">
        <f t="shared" si="2"/>
        <v>-</v>
      </c>
      <c r="L60" s="1" t="str">
        <f t="shared" si="1"/>
        <v>-</v>
      </c>
    </row>
    <row r="61" spans="1:12" ht="260.10000000000002" customHeight="1" x14ac:dyDescent="0.25">
      <c r="A61" s="107"/>
      <c r="B61" s="100"/>
      <c r="C61" s="108"/>
      <c r="D61" s="109"/>
      <c r="E61" s="103"/>
      <c r="F61" s="103"/>
      <c r="G61" s="110"/>
      <c r="H61" s="50"/>
      <c r="I61" s="111"/>
      <c r="J61" s="106">
        <f t="shared" si="0"/>
        <v>0</v>
      </c>
      <c r="K61" s="1" t="str">
        <f t="shared" si="2"/>
        <v>-</v>
      </c>
      <c r="L61" s="1" t="str">
        <f t="shared" si="1"/>
        <v>-</v>
      </c>
    </row>
    <row r="62" spans="1:12" ht="260.10000000000002" customHeight="1" x14ac:dyDescent="0.25">
      <c r="A62" s="107"/>
      <c r="B62" s="100"/>
      <c r="C62" s="108"/>
      <c r="D62" s="109"/>
      <c r="E62" s="103"/>
      <c r="F62" s="103"/>
      <c r="G62" s="110"/>
      <c r="H62" s="50"/>
      <c r="I62" s="111"/>
      <c r="J62" s="106">
        <f t="shared" si="0"/>
        <v>0</v>
      </c>
      <c r="K62" s="1" t="str">
        <f t="shared" si="2"/>
        <v>-</v>
      </c>
      <c r="L62" s="1" t="str">
        <f t="shared" si="1"/>
        <v>-</v>
      </c>
    </row>
    <row r="63" spans="1:12" ht="260.10000000000002" customHeight="1" x14ac:dyDescent="0.25">
      <c r="A63" s="107"/>
      <c r="B63" s="100"/>
      <c r="C63" s="108"/>
      <c r="D63" s="109"/>
      <c r="E63" s="103"/>
      <c r="F63" s="103"/>
      <c r="G63" s="110"/>
      <c r="H63" s="50"/>
      <c r="I63" s="111"/>
      <c r="J63" s="106">
        <f t="shared" si="0"/>
        <v>0</v>
      </c>
      <c r="K63" s="1" t="str">
        <f t="shared" si="2"/>
        <v>-</v>
      </c>
      <c r="L63" s="1" t="str">
        <f t="shared" si="1"/>
        <v>-</v>
      </c>
    </row>
    <row r="64" spans="1:12" ht="260.10000000000002" customHeight="1" x14ac:dyDescent="0.25">
      <c r="A64" s="107"/>
      <c r="B64" s="100"/>
      <c r="C64" s="108"/>
      <c r="D64" s="109"/>
      <c r="E64" s="103"/>
      <c r="F64" s="103"/>
      <c r="G64" s="110"/>
      <c r="H64" s="50"/>
      <c r="I64" s="111"/>
      <c r="J64" s="106">
        <f t="shared" si="0"/>
        <v>0</v>
      </c>
      <c r="K64" s="1" t="str">
        <f t="shared" si="2"/>
        <v>-</v>
      </c>
      <c r="L64" s="1" t="str">
        <f t="shared" si="1"/>
        <v>-</v>
      </c>
    </row>
    <row r="65" spans="1:12" ht="260.10000000000002" customHeight="1" x14ac:dyDescent="0.25">
      <c r="A65" s="107"/>
      <c r="B65" s="100"/>
      <c r="C65" s="108"/>
      <c r="D65" s="109"/>
      <c r="E65" s="103"/>
      <c r="F65" s="103"/>
      <c r="G65" s="110"/>
      <c r="H65" s="50"/>
      <c r="I65" s="111"/>
      <c r="J65" s="106">
        <f t="shared" si="0"/>
        <v>0</v>
      </c>
      <c r="K65" s="1" t="str">
        <f t="shared" si="2"/>
        <v>-</v>
      </c>
      <c r="L65" s="1" t="str">
        <f t="shared" si="1"/>
        <v>-</v>
      </c>
    </row>
    <row r="66" spans="1:12" ht="260.10000000000002" customHeight="1" x14ac:dyDescent="0.25">
      <c r="A66" s="107"/>
      <c r="B66" s="100"/>
      <c r="C66" s="108"/>
      <c r="D66" s="109"/>
      <c r="E66" s="103"/>
      <c r="F66" s="103"/>
      <c r="G66" s="110"/>
      <c r="H66" s="50"/>
      <c r="I66" s="111"/>
      <c r="J66" s="106">
        <f t="shared" si="0"/>
        <v>0</v>
      </c>
      <c r="K66" s="1" t="str">
        <f t="shared" si="2"/>
        <v>-</v>
      </c>
      <c r="L66" s="1" t="str">
        <f t="shared" si="1"/>
        <v>-</v>
      </c>
    </row>
    <row r="67" spans="1:12" ht="260.10000000000002" customHeight="1" x14ac:dyDescent="0.25">
      <c r="A67" s="107"/>
      <c r="B67" s="100"/>
      <c r="C67" s="108"/>
      <c r="D67" s="109"/>
      <c r="E67" s="103"/>
      <c r="F67" s="103"/>
      <c r="G67" s="110"/>
      <c r="H67" s="50"/>
      <c r="I67" s="111"/>
      <c r="J67" s="106">
        <f t="shared" ref="J67:J130" si="3">IF(B67="",0,IF(C67="",0,IF(C67="Staff Costs", G67*H67*I67,IF(C67="Travel and Accommodation",G67*H67*I67,G67*I67))))</f>
        <v>0</v>
      </c>
      <c r="K67" s="1" t="str">
        <f t="shared" si="2"/>
        <v>-</v>
      </c>
      <c r="L67" s="1" t="str">
        <f t="shared" si="1"/>
        <v>-</v>
      </c>
    </row>
    <row r="68" spans="1:12" ht="260.10000000000002" customHeight="1" x14ac:dyDescent="0.25">
      <c r="A68" s="107"/>
      <c r="B68" s="100"/>
      <c r="C68" s="108"/>
      <c r="D68" s="109"/>
      <c r="E68" s="103"/>
      <c r="F68" s="103"/>
      <c r="G68" s="110"/>
      <c r="H68" s="50"/>
      <c r="I68" s="111"/>
      <c r="J68" s="106">
        <f t="shared" si="3"/>
        <v>0</v>
      </c>
      <c r="K68" s="1" t="str">
        <f t="shared" si="2"/>
        <v>-</v>
      </c>
      <c r="L68" s="1" t="str">
        <f t="shared" ref="L68:L131" si="4">CONCATENATE(A68,"-",D68)</f>
        <v>-</v>
      </c>
    </row>
    <row r="69" spans="1:12" ht="260.10000000000002" customHeight="1" x14ac:dyDescent="0.25">
      <c r="A69" s="107"/>
      <c r="B69" s="100"/>
      <c r="C69" s="108"/>
      <c r="D69" s="109"/>
      <c r="E69" s="103"/>
      <c r="F69" s="103"/>
      <c r="G69" s="110"/>
      <c r="H69" s="50"/>
      <c r="I69" s="111"/>
      <c r="J69" s="106">
        <f t="shared" si="3"/>
        <v>0</v>
      </c>
      <c r="K69" s="1" t="str">
        <f t="shared" ref="K69:K132" si="5">CONCATENATE(B69,"-",C69)</f>
        <v>-</v>
      </c>
      <c r="L69" s="1" t="str">
        <f t="shared" si="4"/>
        <v>-</v>
      </c>
    </row>
    <row r="70" spans="1:12" ht="260.10000000000002" customHeight="1" x14ac:dyDescent="0.25">
      <c r="A70" s="107"/>
      <c r="B70" s="100"/>
      <c r="C70" s="108"/>
      <c r="D70" s="109"/>
      <c r="E70" s="103"/>
      <c r="F70" s="103"/>
      <c r="G70" s="110"/>
      <c r="H70" s="50"/>
      <c r="I70" s="111"/>
      <c r="J70" s="106">
        <f t="shared" si="3"/>
        <v>0</v>
      </c>
      <c r="K70" s="1" t="str">
        <f t="shared" si="5"/>
        <v>-</v>
      </c>
      <c r="L70" s="1" t="str">
        <f t="shared" si="4"/>
        <v>-</v>
      </c>
    </row>
    <row r="71" spans="1:12" ht="260.10000000000002" customHeight="1" x14ac:dyDescent="0.25">
      <c r="A71" s="107"/>
      <c r="B71" s="100"/>
      <c r="C71" s="108"/>
      <c r="D71" s="109"/>
      <c r="E71" s="103"/>
      <c r="F71" s="103"/>
      <c r="G71" s="110"/>
      <c r="H71" s="50"/>
      <c r="I71" s="111"/>
      <c r="J71" s="106">
        <f t="shared" si="3"/>
        <v>0</v>
      </c>
      <c r="K71" s="1" t="str">
        <f t="shared" si="5"/>
        <v>-</v>
      </c>
      <c r="L71" s="1" t="str">
        <f t="shared" si="4"/>
        <v>-</v>
      </c>
    </row>
    <row r="72" spans="1:12" ht="260.10000000000002" customHeight="1" x14ac:dyDescent="0.25">
      <c r="A72" s="107"/>
      <c r="B72" s="100"/>
      <c r="C72" s="108"/>
      <c r="D72" s="109"/>
      <c r="E72" s="103"/>
      <c r="F72" s="103"/>
      <c r="G72" s="110"/>
      <c r="H72" s="50"/>
      <c r="I72" s="111"/>
      <c r="J72" s="106">
        <f t="shared" si="3"/>
        <v>0</v>
      </c>
      <c r="K72" s="1" t="str">
        <f t="shared" si="5"/>
        <v>-</v>
      </c>
      <c r="L72" s="1" t="str">
        <f t="shared" si="4"/>
        <v>-</v>
      </c>
    </row>
    <row r="73" spans="1:12" ht="260.10000000000002" customHeight="1" x14ac:dyDescent="0.25">
      <c r="A73" s="107"/>
      <c r="B73" s="100"/>
      <c r="C73" s="108"/>
      <c r="D73" s="109"/>
      <c r="E73" s="103"/>
      <c r="F73" s="103"/>
      <c r="G73" s="110"/>
      <c r="H73" s="50"/>
      <c r="I73" s="111"/>
      <c r="J73" s="106">
        <f t="shared" si="3"/>
        <v>0</v>
      </c>
      <c r="K73" s="1" t="str">
        <f t="shared" si="5"/>
        <v>-</v>
      </c>
      <c r="L73" s="1" t="str">
        <f t="shared" si="4"/>
        <v>-</v>
      </c>
    </row>
    <row r="74" spans="1:12" ht="260.10000000000002" customHeight="1" x14ac:dyDescent="0.25">
      <c r="A74" s="107"/>
      <c r="B74" s="100"/>
      <c r="C74" s="108"/>
      <c r="D74" s="109"/>
      <c r="E74" s="103"/>
      <c r="F74" s="103"/>
      <c r="G74" s="110"/>
      <c r="H74" s="50"/>
      <c r="I74" s="111"/>
      <c r="J74" s="106">
        <f t="shared" si="3"/>
        <v>0</v>
      </c>
      <c r="K74" s="1" t="str">
        <f t="shared" si="5"/>
        <v>-</v>
      </c>
      <c r="L74" s="1" t="str">
        <f t="shared" si="4"/>
        <v>-</v>
      </c>
    </row>
    <row r="75" spans="1:12" ht="260.10000000000002" customHeight="1" x14ac:dyDescent="0.25">
      <c r="A75" s="107"/>
      <c r="B75" s="100"/>
      <c r="C75" s="108"/>
      <c r="D75" s="109"/>
      <c r="E75" s="103"/>
      <c r="F75" s="103"/>
      <c r="G75" s="110"/>
      <c r="H75" s="50"/>
      <c r="I75" s="111"/>
      <c r="J75" s="106">
        <f t="shared" si="3"/>
        <v>0</v>
      </c>
      <c r="K75" s="1" t="str">
        <f t="shared" si="5"/>
        <v>-</v>
      </c>
      <c r="L75" s="1" t="str">
        <f t="shared" si="4"/>
        <v>-</v>
      </c>
    </row>
    <row r="76" spans="1:12" ht="260.10000000000002" customHeight="1" x14ac:dyDescent="0.25">
      <c r="A76" s="107"/>
      <c r="B76" s="100"/>
      <c r="C76" s="108"/>
      <c r="D76" s="109"/>
      <c r="E76" s="103"/>
      <c r="F76" s="103"/>
      <c r="G76" s="110"/>
      <c r="H76" s="50"/>
      <c r="I76" s="111"/>
      <c r="J76" s="106">
        <f t="shared" si="3"/>
        <v>0</v>
      </c>
      <c r="K76" s="1" t="str">
        <f t="shared" si="5"/>
        <v>-</v>
      </c>
      <c r="L76" s="1" t="str">
        <f t="shared" si="4"/>
        <v>-</v>
      </c>
    </row>
    <row r="77" spans="1:12" ht="260.10000000000002" customHeight="1" x14ac:dyDescent="0.25">
      <c r="A77" s="107"/>
      <c r="B77" s="100"/>
      <c r="C77" s="108"/>
      <c r="D77" s="109"/>
      <c r="E77" s="103"/>
      <c r="F77" s="103"/>
      <c r="G77" s="110"/>
      <c r="H77" s="50"/>
      <c r="I77" s="111"/>
      <c r="J77" s="106">
        <f t="shared" si="3"/>
        <v>0</v>
      </c>
      <c r="K77" s="1" t="str">
        <f t="shared" si="5"/>
        <v>-</v>
      </c>
      <c r="L77" s="1" t="str">
        <f t="shared" si="4"/>
        <v>-</v>
      </c>
    </row>
    <row r="78" spans="1:12" ht="260.10000000000002" customHeight="1" x14ac:dyDescent="0.25">
      <c r="A78" s="107"/>
      <c r="B78" s="100"/>
      <c r="C78" s="108"/>
      <c r="D78" s="109"/>
      <c r="E78" s="103"/>
      <c r="F78" s="103"/>
      <c r="G78" s="110"/>
      <c r="H78" s="50"/>
      <c r="I78" s="111"/>
      <c r="J78" s="106">
        <f t="shared" si="3"/>
        <v>0</v>
      </c>
      <c r="K78" s="1" t="str">
        <f t="shared" si="5"/>
        <v>-</v>
      </c>
      <c r="L78" s="1" t="str">
        <f t="shared" si="4"/>
        <v>-</v>
      </c>
    </row>
    <row r="79" spans="1:12" ht="260.10000000000002" customHeight="1" x14ac:dyDescent="0.25">
      <c r="A79" s="107"/>
      <c r="B79" s="100"/>
      <c r="C79" s="108"/>
      <c r="D79" s="109"/>
      <c r="E79" s="103"/>
      <c r="F79" s="103"/>
      <c r="G79" s="110"/>
      <c r="H79" s="50"/>
      <c r="I79" s="111"/>
      <c r="J79" s="106">
        <f t="shared" si="3"/>
        <v>0</v>
      </c>
      <c r="K79" s="1" t="str">
        <f t="shared" si="5"/>
        <v>-</v>
      </c>
      <c r="L79" s="1" t="str">
        <f t="shared" si="4"/>
        <v>-</v>
      </c>
    </row>
    <row r="80" spans="1:12" ht="260.10000000000002" customHeight="1" x14ac:dyDescent="0.25">
      <c r="A80" s="107"/>
      <c r="B80" s="100"/>
      <c r="C80" s="108"/>
      <c r="D80" s="109"/>
      <c r="E80" s="103"/>
      <c r="F80" s="103"/>
      <c r="G80" s="110"/>
      <c r="H80" s="50"/>
      <c r="I80" s="111"/>
      <c r="J80" s="106">
        <f t="shared" si="3"/>
        <v>0</v>
      </c>
      <c r="K80" s="1" t="str">
        <f t="shared" si="5"/>
        <v>-</v>
      </c>
      <c r="L80" s="1" t="str">
        <f t="shared" si="4"/>
        <v>-</v>
      </c>
    </row>
    <row r="81" spans="1:12" ht="260.10000000000002" customHeight="1" x14ac:dyDescent="0.25">
      <c r="A81" s="107"/>
      <c r="B81" s="100"/>
      <c r="C81" s="108"/>
      <c r="D81" s="109"/>
      <c r="E81" s="103"/>
      <c r="F81" s="103"/>
      <c r="G81" s="110"/>
      <c r="H81" s="50"/>
      <c r="I81" s="111"/>
      <c r="J81" s="106">
        <f t="shared" si="3"/>
        <v>0</v>
      </c>
      <c r="K81" s="1" t="str">
        <f t="shared" si="5"/>
        <v>-</v>
      </c>
      <c r="L81" s="1" t="str">
        <f t="shared" si="4"/>
        <v>-</v>
      </c>
    </row>
    <row r="82" spans="1:12" ht="260.10000000000002" customHeight="1" x14ac:dyDescent="0.25">
      <c r="A82" s="107"/>
      <c r="B82" s="100"/>
      <c r="C82" s="108"/>
      <c r="D82" s="109"/>
      <c r="E82" s="103"/>
      <c r="F82" s="103"/>
      <c r="G82" s="110"/>
      <c r="H82" s="50"/>
      <c r="I82" s="111"/>
      <c r="J82" s="106">
        <f t="shared" si="3"/>
        <v>0</v>
      </c>
      <c r="K82" s="1" t="str">
        <f t="shared" si="5"/>
        <v>-</v>
      </c>
      <c r="L82" s="1" t="str">
        <f t="shared" si="4"/>
        <v>-</v>
      </c>
    </row>
    <row r="83" spans="1:12" ht="260.10000000000002" customHeight="1" x14ac:dyDescent="0.25">
      <c r="A83" s="107"/>
      <c r="B83" s="100"/>
      <c r="C83" s="108"/>
      <c r="D83" s="109"/>
      <c r="E83" s="103"/>
      <c r="F83" s="103"/>
      <c r="G83" s="110"/>
      <c r="H83" s="50"/>
      <c r="I83" s="111"/>
      <c r="J83" s="106">
        <f t="shared" si="3"/>
        <v>0</v>
      </c>
      <c r="K83" s="1" t="str">
        <f t="shared" si="5"/>
        <v>-</v>
      </c>
      <c r="L83" s="1" t="str">
        <f t="shared" si="4"/>
        <v>-</v>
      </c>
    </row>
    <row r="84" spans="1:12" ht="260.10000000000002" customHeight="1" x14ac:dyDescent="0.25">
      <c r="A84" s="107"/>
      <c r="B84" s="100"/>
      <c r="C84" s="108"/>
      <c r="D84" s="109"/>
      <c r="E84" s="103"/>
      <c r="F84" s="103"/>
      <c r="G84" s="110"/>
      <c r="H84" s="50"/>
      <c r="I84" s="111"/>
      <c r="J84" s="106">
        <f t="shared" si="3"/>
        <v>0</v>
      </c>
      <c r="K84" s="1" t="str">
        <f t="shared" si="5"/>
        <v>-</v>
      </c>
      <c r="L84" s="1" t="str">
        <f t="shared" si="4"/>
        <v>-</v>
      </c>
    </row>
    <row r="85" spans="1:12" ht="260.10000000000002" customHeight="1" x14ac:dyDescent="0.25">
      <c r="A85" s="107"/>
      <c r="B85" s="100"/>
      <c r="C85" s="108"/>
      <c r="D85" s="109"/>
      <c r="E85" s="103"/>
      <c r="F85" s="103"/>
      <c r="G85" s="110"/>
      <c r="H85" s="50"/>
      <c r="I85" s="111"/>
      <c r="J85" s="106">
        <f t="shared" si="3"/>
        <v>0</v>
      </c>
      <c r="K85" s="1" t="str">
        <f t="shared" si="5"/>
        <v>-</v>
      </c>
      <c r="L85" s="1" t="str">
        <f t="shared" si="4"/>
        <v>-</v>
      </c>
    </row>
    <row r="86" spans="1:12" ht="260.10000000000002" customHeight="1" x14ac:dyDescent="0.25">
      <c r="A86" s="107"/>
      <c r="B86" s="100"/>
      <c r="C86" s="108"/>
      <c r="D86" s="109"/>
      <c r="E86" s="103"/>
      <c r="F86" s="103"/>
      <c r="G86" s="110"/>
      <c r="H86" s="50"/>
      <c r="I86" s="111"/>
      <c r="J86" s="106">
        <f t="shared" si="3"/>
        <v>0</v>
      </c>
      <c r="K86" s="1" t="str">
        <f t="shared" si="5"/>
        <v>-</v>
      </c>
      <c r="L86" s="1" t="str">
        <f t="shared" si="4"/>
        <v>-</v>
      </c>
    </row>
    <row r="87" spans="1:12" ht="260.10000000000002" customHeight="1" x14ac:dyDescent="0.25">
      <c r="A87" s="107"/>
      <c r="B87" s="100"/>
      <c r="C87" s="108"/>
      <c r="D87" s="109"/>
      <c r="E87" s="103"/>
      <c r="F87" s="103"/>
      <c r="G87" s="110"/>
      <c r="H87" s="50"/>
      <c r="I87" s="111"/>
      <c r="J87" s="106">
        <f t="shared" si="3"/>
        <v>0</v>
      </c>
      <c r="K87" s="1" t="str">
        <f t="shared" si="5"/>
        <v>-</v>
      </c>
      <c r="L87" s="1" t="str">
        <f t="shared" si="4"/>
        <v>-</v>
      </c>
    </row>
    <row r="88" spans="1:12" ht="260.10000000000002" customHeight="1" x14ac:dyDescent="0.25">
      <c r="A88" s="107"/>
      <c r="B88" s="100"/>
      <c r="C88" s="108"/>
      <c r="D88" s="109"/>
      <c r="E88" s="103"/>
      <c r="F88" s="103"/>
      <c r="G88" s="110"/>
      <c r="H88" s="50"/>
      <c r="I88" s="111"/>
      <c r="J88" s="106">
        <f t="shared" si="3"/>
        <v>0</v>
      </c>
      <c r="K88" s="1" t="str">
        <f t="shared" si="5"/>
        <v>-</v>
      </c>
      <c r="L88" s="1" t="str">
        <f t="shared" si="4"/>
        <v>-</v>
      </c>
    </row>
    <row r="89" spans="1:12" ht="260.10000000000002" customHeight="1" x14ac:dyDescent="0.25">
      <c r="A89" s="107"/>
      <c r="B89" s="100"/>
      <c r="C89" s="108"/>
      <c r="D89" s="109"/>
      <c r="E89" s="103"/>
      <c r="F89" s="103"/>
      <c r="G89" s="110"/>
      <c r="H89" s="50"/>
      <c r="I89" s="111"/>
      <c r="J89" s="106">
        <f t="shared" si="3"/>
        <v>0</v>
      </c>
      <c r="K89" s="1" t="str">
        <f t="shared" si="5"/>
        <v>-</v>
      </c>
      <c r="L89" s="1" t="str">
        <f t="shared" si="4"/>
        <v>-</v>
      </c>
    </row>
    <row r="90" spans="1:12" ht="260.10000000000002" customHeight="1" x14ac:dyDescent="0.25">
      <c r="A90" s="107"/>
      <c r="B90" s="100"/>
      <c r="C90" s="108"/>
      <c r="D90" s="109"/>
      <c r="E90" s="103"/>
      <c r="F90" s="103"/>
      <c r="G90" s="110"/>
      <c r="H90" s="50"/>
      <c r="I90" s="111"/>
      <c r="J90" s="106">
        <f t="shared" si="3"/>
        <v>0</v>
      </c>
      <c r="K90" s="1" t="str">
        <f t="shared" si="5"/>
        <v>-</v>
      </c>
      <c r="L90" s="1" t="str">
        <f t="shared" si="4"/>
        <v>-</v>
      </c>
    </row>
    <row r="91" spans="1:12" ht="260.10000000000002" customHeight="1" x14ac:dyDescent="0.25">
      <c r="A91" s="107"/>
      <c r="B91" s="100"/>
      <c r="C91" s="108"/>
      <c r="D91" s="109"/>
      <c r="E91" s="103"/>
      <c r="F91" s="103"/>
      <c r="G91" s="110"/>
      <c r="H91" s="50"/>
      <c r="I91" s="111"/>
      <c r="J91" s="106">
        <f t="shared" si="3"/>
        <v>0</v>
      </c>
      <c r="K91" s="1" t="str">
        <f t="shared" si="5"/>
        <v>-</v>
      </c>
      <c r="L91" s="1" t="str">
        <f t="shared" si="4"/>
        <v>-</v>
      </c>
    </row>
    <row r="92" spans="1:12" ht="260.10000000000002" customHeight="1" x14ac:dyDescent="0.25">
      <c r="A92" s="107"/>
      <c r="B92" s="100"/>
      <c r="C92" s="108"/>
      <c r="D92" s="109"/>
      <c r="E92" s="103"/>
      <c r="F92" s="103"/>
      <c r="G92" s="110"/>
      <c r="H92" s="50"/>
      <c r="I92" s="111"/>
      <c r="J92" s="106">
        <f t="shared" si="3"/>
        <v>0</v>
      </c>
      <c r="K92" s="1" t="str">
        <f t="shared" si="5"/>
        <v>-</v>
      </c>
      <c r="L92" s="1" t="str">
        <f t="shared" si="4"/>
        <v>-</v>
      </c>
    </row>
    <row r="93" spans="1:12" ht="260.10000000000002" customHeight="1" x14ac:dyDescent="0.25">
      <c r="A93" s="107"/>
      <c r="B93" s="100"/>
      <c r="C93" s="108"/>
      <c r="D93" s="109"/>
      <c r="E93" s="103"/>
      <c r="F93" s="103"/>
      <c r="G93" s="110"/>
      <c r="H93" s="50"/>
      <c r="I93" s="111"/>
      <c r="J93" s="106">
        <f t="shared" si="3"/>
        <v>0</v>
      </c>
      <c r="K93" s="1" t="str">
        <f t="shared" si="5"/>
        <v>-</v>
      </c>
      <c r="L93" s="1" t="str">
        <f t="shared" si="4"/>
        <v>-</v>
      </c>
    </row>
    <row r="94" spans="1:12" ht="260.10000000000002" customHeight="1" x14ac:dyDescent="0.25">
      <c r="A94" s="107"/>
      <c r="B94" s="100"/>
      <c r="C94" s="108"/>
      <c r="D94" s="109"/>
      <c r="E94" s="103"/>
      <c r="F94" s="103"/>
      <c r="G94" s="110"/>
      <c r="H94" s="50"/>
      <c r="I94" s="111"/>
      <c r="J94" s="106">
        <f t="shared" si="3"/>
        <v>0</v>
      </c>
      <c r="K94" s="1" t="str">
        <f t="shared" si="5"/>
        <v>-</v>
      </c>
      <c r="L94" s="1" t="str">
        <f t="shared" si="4"/>
        <v>-</v>
      </c>
    </row>
    <row r="95" spans="1:12" ht="260.10000000000002" customHeight="1" x14ac:dyDescent="0.25">
      <c r="A95" s="107"/>
      <c r="B95" s="100"/>
      <c r="C95" s="108"/>
      <c r="D95" s="109"/>
      <c r="E95" s="103"/>
      <c r="F95" s="103"/>
      <c r="G95" s="110"/>
      <c r="H95" s="50"/>
      <c r="I95" s="111"/>
      <c r="J95" s="106">
        <f t="shared" si="3"/>
        <v>0</v>
      </c>
      <c r="K95" s="1" t="str">
        <f t="shared" si="5"/>
        <v>-</v>
      </c>
      <c r="L95" s="1" t="str">
        <f t="shared" si="4"/>
        <v>-</v>
      </c>
    </row>
    <row r="96" spans="1:12" ht="260.10000000000002" customHeight="1" x14ac:dyDescent="0.25">
      <c r="A96" s="107"/>
      <c r="B96" s="100"/>
      <c r="C96" s="108"/>
      <c r="D96" s="109"/>
      <c r="E96" s="103"/>
      <c r="F96" s="103"/>
      <c r="G96" s="110"/>
      <c r="H96" s="50"/>
      <c r="I96" s="111"/>
      <c r="J96" s="106">
        <f t="shared" si="3"/>
        <v>0</v>
      </c>
      <c r="K96" s="1" t="str">
        <f t="shared" si="5"/>
        <v>-</v>
      </c>
      <c r="L96" s="1" t="str">
        <f t="shared" si="4"/>
        <v>-</v>
      </c>
    </row>
    <row r="97" spans="1:12" ht="260.10000000000002" customHeight="1" x14ac:dyDescent="0.25">
      <c r="A97" s="107"/>
      <c r="B97" s="100"/>
      <c r="C97" s="108"/>
      <c r="D97" s="109"/>
      <c r="E97" s="103"/>
      <c r="F97" s="103"/>
      <c r="G97" s="110"/>
      <c r="H97" s="50"/>
      <c r="I97" s="111"/>
      <c r="J97" s="106">
        <f t="shared" si="3"/>
        <v>0</v>
      </c>
      <c r="K97" s="1" t="str">
        <f t="shared" si="5"/>
        <v>-</v>
      </c>
      <c r="L97" s="1" t="str">
        <f t="shared" si="4"/>
        <v>-</v>
      </c>
    </row>
    <row r="98" spans="1:12" ht="260.10000000000002" customHeight="1" x14ac:dyDescent="0.25">
      <c r="A98" s="107"/>
      <c r="B98" s="100"/>
      <c r="C98" s="108"/>
      <c r="D98" s="109"/>
      <c r="E98" s="103"/>
      <c r="F98" s="103"/>
      <c r="G98" s="110"/>
      <c r="H98" s="50"/>
      <c r="I98" s="111"/>
      <c r="J98" s="106">
        <f t="shared" si="3"/>
        <v>0</v>
      </c>
      <c r="K98" s="1" t="str">
        <f t="shared" si="5"/>
        <v>-</v>
      </c>
      <c r="L98" s="1" t="str">
        <f t="shared" si="4"/>
        <v>-</v>
      </c>
    </row>
    <row r="99" spans="1:12" ht="260.10000000000002" customHeight="1" x14ac:dyDescent="0.25">
      <c r="A99" s="107"/>
      <c r="B99" s="100"/>
      <c r="C99" s="108"/>
      <c r="D99" s="109"/>
      <c r="E99" s="103"/>
      <c r="F99" s="103"/>
      <c r="G99" s="110"/>
      <c r="H99" s="50"/>
      <c r="I99" s="111"/>
      <c r="J99" s="106">
        <f t="shared" si="3"/>
        <v>0</v>
      </c>
      <c r="K99" s="1" t="str">
        <f t="shared" si="5"/>
        <v>-</v>
      </c>
      <c r="L99" s="1" t="str">
        <f t="shared" si="4"/>
        <v>-</v>
      </c>
    </row>
    <row r="100" spans="1:12" ht="260.10000000000002" customHeight="1" x14ac:dyDescent="0.25">
      <c r="A100" s="107"/>
      <c r="B100" s="100"/>
      <c r="C100" s="108"/>
      <c r="D100" s="109"/>
      <c r="E100" s="103"/>
      <c r="F100" s="103"/>
      <c r="G100" s="110"/>
      <c r="H100" s="50"/>
      <c r="I100" s="111"/>
      <c r="J100" s="106">
        <f t="shared" si="3"/>
        <v>0</v>
      </c>
      <c r="K100" s="1" t="str">
        <f t="shared" si="5"/>
        <v>-</v>
      </c>
      <c r="L100" s="1" t="str">
        <f t="shared" si="4"/>
        <v>-</v>
      </c>
    </row>
    <row r="101" spans="1:12" ht="260.10000000000002" customHeight="1" x14ac:dyDescent="0.25">
      <c r="A101" s="107"/>
      <c r="B101" s="100"/>
      <c r="C101" s="108"/>
      <c r="D101" s="109"/>
      <c r="E101" s="103"/>
      <c r="F101" s="103"/>
      <c r="G101" s="110"/>
      <c r="H101" s="50"/>
      <c r="I101" s="111"/>
      <c r="J101" s="106">
        <f t="shared" si="3"/>
        <v>0</v>
      </c>
      <c r="K101" s="1" t="str">
        <f t="shared" si="5"/>
        <v>-</v>
      </c>
      <c r="L101" s="1" t="str">
        <f t="shared" si="4"/>
        <v>-</v>
      </c>
    </row>
    <row r="102" spans="1:12" ht="260.10000000000002" customHeight="1" x14ac:dyDescent="0.25">
      <c r="A102" s="107"/>
      <c r="B102" s="100"/>
      <c r="C102" s="108"/>
      <c r="D102" s="109"/>
      <c r="E102" s="103"/>
      <c r="F102" s="103"/>
      <c r="G102" s="110"/>
      <c r="H102" s="50"/>
      <c r="I102" s="111"/>
      <c r="J102" s="106">
        <f t="shared" si="3"/>
        <v>0</v>
      </c>
      <c r="K102" s="1" t="str">
        <f t="shared" si="5"/>
        <v>-</v>
      </c>
      <c r="L102" s="1" t="str">
        <f t="shared" si="4"/>
        <v>-</v>
      </c>
    </row>
    <row r="103" spans="1:12" ht="260.10000000000002" customHeight="1" x14ac:dyDescent="0.25">
      <c r="A103" s="107"/>
      <c r="B103" s="100"/>
      <c r="C103" s="108"/>
      <c r="D103" s="109"/>
      <c r="E103" s="103"/>
      <c r="F103" s="103"/>
      <c r="G103" s="110"/>
      <c r="H103" s="50"/>
      <c r="I103" s="111"/>
      <c r="J103" s="106">
        <f t="shared" si="3"/>
        <v>0</v>
      </c>
      <c r="K103" s="1" t="str">
        <f t="shared" si="5"/>
        <v>-</v>
      </c>
      <c r="L103" s="1" t="str">
        <f t="shared" si="4"/>
        <v>-</v>
      </c>
    </row>
    <row r="104" spans="1:12" ht="260.10000000000002" customHeight="1" x14ac:dyDescent="0.25">
      <c r="A104" s="107"/>
      <c r="B104" s="100"/>
      <c r="C104" s="108"/>
      <c r="D104" s="109"/>
      <c r="E104" s="103"/>
      <c r="F104" s="103"/>
      <c r="G104" s="110"/>
      <c r="H104" s="50"/>
      <c r="I104" s="111"/>
      <c r="J104" s="106">
        <f t="shared" si="3"/>
        <v>0</v>
      </c>
      <c r="K104" s="1" t="str">
        <f t="shared" si="5"/>
        <v>-</v>
      </c>
      <c r="L104" s="1" t="str">
        <f t="shared" si="4"/>
        <v>-</v>
      </c>
    </row>
    <row r="105" spans="1:12" ht="260.10000000000002" customHeight="1" x14ac:dyDescent="0.25">
      <c r="A105" s="107"/>
      <c r="B105" s="100"/>
      <c r="C105" s="108"/>
      <c r="D105" s="109"/>
      <c r="E105" s="103"/>
      <c r="F105" s="103"/>
      <c r="G105" s="110"/>
      <c r="H105" s="50"/>
      <c r="I105" s="111"/>
      <c r="J105" s="106">
        <f t="shared" si="3"/>
        <v>0</v>
      </c>
      <c r="K105" s="1" t="str">
        <f t="shared" si="5"/>
        <v>-</v>
      </c>
      <c r="L105" s="1" t="str">
        <f t="shared" si="4"/>
        <v>-</v>
      </c>
    </row>
    <row r="106" spans="1:12" ht="260.10000000000002" customHeight="1" x14ac:dyDescent="0.25">
      <c r="A106" s="107"/>
      <c r="B106" s="100"/>
      <c r="C106" s="108"/>
      <c r="D106" s="109"/>
      <c r="E106" s="103"/>
      <c r="F106" s="103"/>
      <c r="G106" s="110"/>
      <c r="H106" s="50"/>
      <c r="I106" s="111"/>
      <c r="J106" s="106">
        <f t="shared" si="3"/>
        <v>0</v>
      </c>
      <c r="K106" s="1" t="str">
        <f t="shared" si="5"/>
        <v>-</v>
      </c>
      <c r="L106" s="1" t="str">
        <f t="shared" si="4"/>
        <v>-</v>
      </c>
    </row>
    <row r="107" spans="1:12" ht="260.10000000000002" customHeight="1" x14ac:dyDescent="0.25">
      <c r="A107" s="107"/>
      <c r="B107" s="100"/>
      <c r="C107" s="108"/>
      <c r="D107" s="109"/>
      <c r="E107" s="103"/>
      <c r="F107" s="103"/>
      <c r="G107" s="110"/>
      <c r="H107" s="50"/>
      <c r="I107" s="111"/>
      <c r="J107" s="106">
        <f t="shared" si="3"/>
        <v>0</v>
      </c>
      <c r="K107" s="1" t="str">
        <f t="shared" si="5"/>
        <v>-</v>
      </c>
      <c r="L107" s="1" t="str">
        <f t="shared" si="4"/>
        <v>-</v>
      </c>
    </row>
    <row r="108" spans="1:12" ht="260.10000000000002" customHeight="1" x14ac:dyDescent="0.25">
      <c r="A108" s="107"/>
      <c r="B108" s="100"/>
      <c r="C108" s="108"/>
      <c r="D108" s="109"/>
      <c r="E108" s="103"/>
      <c r="F108" s="103"/>
      <c r="G108" s="110"/>
      <c r="H108" s="50"/>
      <c r="I108" s="111"/>
      <c r="J108" s="106">
        <f t="shared" si="3"/>
        <v>0</v>
      </c>
      <c r="K108" s="1" t="str">
        <f t="shared" si="5"/>
        <v>-</v>
      </c>
      <c r="L108" s="1" t="str">
        <f t="shared" si="4"/>
        <v>-</v>
      </c>
    </row>
    <row r="109" spans="1:12" ht="260.10000000000002" customHeight="1" x14ac:dyDescent="0.25">
      <c r="A109" s="107"/>
      <c r="B109" s="100"/>
      <c r="C109" s="108"/>
      <c r="D109" s="109"/>
      <c r="E109" s="103"/>
      <c r="F109" s="103"/>
      <c r="G109" s="110"/>
      <c r="H109" s="50"/>
      <c r="I109" s="111"/>
      <c r="J109" s="106">
        <f t="shared" si="3"/>
        <v>0</v>
      </c>
      <c r="K109" s="1" t="str">
        <f t="shared" si="5"/>
        <v>-</v>
      </c>
      <c r="L109" s="1" t="str">
        <f t="shared" si="4"/>
        <v>-</v>
      </c>
    </row>
    <row r="110" spans="1:12" ht="260.10000000000002" customHeight="1" x14ac:dyDescent="0.25">
      <c r="A110" s="107"/>
      <c r="B110" s="100"/>
      <c r="C110" s="108"/>
      <c r="D110" s="109"/>
      <c r="E110" s="103"/>
      <c r="F110" s="103"/>
      <c r="G110" s="110"/>
      <c r="H110" s="50"/>
      <c r="I110" s="111"/>
      <c r="J110" s="106">
        <f t="shared" si="3"/>
        <v>0</v>
      </c>
      <c r="K110" s="1" t="str">
        <f t="shared" si="5"/>
        <v>-</v>
      </c>
      <c r="L110" s="1" t="str">
        <f t="shared" si="4"/>
        <v>-</v>
      </c>
    </row>
    <row r="111" spans="1:12" ht="260.10000000000002" customHeight="1" x14ac:dyDescent="0.25">
      <c r="A111" s="107"/>
      <c r="B111" s="100"/>
      <c r="C111" s="108"/>
      <c r="D111" s="109"/>
      <c r="E111" s="103"/>
      <c r="F111" s="103"/>
      <c r="G111" s="110"/>
      <c r="H111" s="50"/>
      <c r="I111" s="111"/>
      <c r="J111" s="106">
        <f t="shared" si="3"/>
        <v>0</v>
      </c>
      <c r="K111" s="1" t="str">
        <f t="shared" si="5"/>
        <v>-</v>
      </c>
      <c r="L111" s="1" t="str">
        <f t="shared" si="4"/>
        <v>-</v>
      </c>
    </row>
    <row r="112" spans="1:12" ht="260.10000000000002" customHeight="1" x14ac:dyDescent="0.25">
      <c r="A112" s="107"/>
      <c r="B112" s="100"/>
      <c r="C112" s="108"/>
      <c r="D112" s="109"/>
      <c r="E112" s="103"/>
      <c r="F112" s="103"/>
      <c r="G112" s="110"/>
      <c r="H112" s="50"/>
      <c r="I112" s="111"/>
      <c r="J112" s="106">
        <f t="shared" si="3"/>
        <v>0</v>
      </c>
      <c r="K112" s="1" t="str">
        <f t="shared" si="5"/>
        <v>-</v>
      </c>
      <c r="L112" s="1" t="str">
        <f t="shared" si="4"/>
        <v>-</v>
      </c>
    </row>
    <row r="113" spans="1:12" ht="260.10000000000002" customHeight="1" x14ac:dyDescent="0.25">
      <c r="A113" s="107"/>
      <c r="B113" s="100"/>
      <c r="C113" s="108"/>
      <c r="D113" s="109"/>
      <c r="E113" s="103"/>
      <c r="F113" s="103"/>
      <c r="G113" s="110"/>
      <c r="H113" s="50"/>
      <c r="I113" s="111"/>
      <c r="J113" s="106">
        <f t="shared" si="3"/>
        <v>0</v>
      </c>
      <c r="K113" s="1" t="str">
        <f t="shared" si="5"/>
        <v>-</v>
      </c>
      <c r="L113" s="1" t="str">
        <f t="shared" si="4"/>
        <v>-</v>
      </c>
    </row>
    <row r="114" spans="1:12" ht="260.10000000000002" customHeight="1" x14ac:dyDescent="0.25">
      <c r="A114" s="107"/>
      <c r="B114" s="100"/>
      <c r="C114" s="108"/>
      <c r="D114" s="109"/>
      <c r="E114" s="103"/>
      <c r="F114" s="103"/>
      <c r="G114" s="110"/>
      <c r="H114" s="50"/>
      <c r="I114" s="111"/>
      <c r="J114" s="106">
        <f t="shared" si="3"/>
        <v>0</v>
      </c>
      <c r="K114" s="1" t="str">
        <f t="shared" si="5"/>
        <v>-</v>
      </c>
      <c r="L114" s="1" t="str">
        <f t="shared" si="4"/>
        <v>-</v>
      </c>
    </row>
    <row r="115" spans="1:12" ht="260.10000000000002" customHeight="1" x14ac:dyDescent="0.25">
      <c r="A115" s="107"/>
      <c r="B115" s="100"/>
      <c r="C115" s="108"/>
      <c r="D115" s="109"/>
      <c r="E115" s="103"/>
      <c r="F115" s="103"/>
      <c r="G115" s="110"/>
      <c r="H115" s="50"/>
      <c r="I115" s="111"/>
      <c r="J115" s="106">
        <f t="shared" si="3"/>
        <v>0</v>
      </c>
      <c r="K115" s="1" t="str">
        <f t="shared" si="5"/>
        <v>-</v>
      </c>
      <c r="L115" s="1" t="str">
        <f t="shared" si="4"/>
        <v>-</v>
      </c>
    </row>
    <row r="116" spans="1:12" ht="260.10000000000002" customHeight="1" x14ac:dyDescent="0.25">
      <c r="A116" s="107"/>
      <c r="B116" s="100"/>
      <c r="C116" s="108"/>
      <c r="D116" s="109"/>
      <c r="E116" s="103"/>
      <c r="F116" s="103"/>
      <c r="G116" s="110"/>
      <c r="H116" s="50"/>
      <c r="I116" s="111"/>
      <c r="J116" s="106">
        <f t="shared" si="3"/>
        <v>0</v>
      </c>
      <c r="K116" s="1" t="str">
        <f t="shared" si="5"/>
        <v>-</v>
      </c>
      <c r="L116" s="1" t="str">
        <f t="shared" si="4"/>
        <v>-</v>
      </c>
    </row>
    <row r="117" spans="1:12" ht="260.10000000000002" customHeight="1" x14ac:dyDescent="0.25">
      <c r="A117" s="107"/>
      <c r="B117" s="100"/>
      <c r="C117" s="108"/>
      <c r="D117" s="109"/>
      <c r="E117" s="103"/>
      <c r="F117" s="103"/>
      <c r="G117" s="110"/>
      <c r="H117" s="50"/>
      <c r="I117" s="111"/>
      <c r="J117" s="106">
        <f t="shared" si="3"/>
        <v>0</v>
      </c>
      <c r="K117" s="1" t="str">
        <f t="shared" si="5"/>
        <v>-</v>
      </c>
      <c r="L117" s="1" t="str">
        <f t="shared" si="4"/>
        <v>-</v>
      </c>
    </row>
    <row r="118" spans="1:12" ht="260.10000000000002" customHeight="1" x14ac:dyDescent="0.25">
      <c r="A118" s="107"/>
      <c r="B118" s="100"/>
      <c r="C118" s="108"/>
      <c r="D118" s="109"/>
      <c r="E118" s="103"/>
      <c r="F118" s="103"/>
      <c r="G118" s="110"/>
      <c r="H118" s="50"/>
      <c r="I118" s="111"/>
      <c r="J118" s="106">
        <f t="shared" si="3"/>
        <v>0</v>
      </c>
      <c r="K118" s="1" t="str">
        <f t="shared" si="5"/>
        <v>-</v>
      </c>
      <c r="L118" s="1" t="str">
        <f t="shared" si="4"/>
        <v>-</v>
      </c>
    </row>
    <row r="119" spans="1:12" ht="260.10000000000002" customHeight="1" x14ac:dyDescent="0.25">
      <c r="A119" s="107"/>
      <c r="B119" s="100"/>
      <c r="C119" s="108"/>
      <c r="D119" s="109"/>
      <c r="E119" s="103"/>
      <c r="F119" s="103"/>
      <c r="G119" s="110"/>
      <c r="H119" s="50"/>
      <c r="I119" s="111"/>
      <c r="J119" s="106">
        <f t="shared" si="3"/>
        <v>0</v>
      </c>
      <c r="K119" s="1" t="str">
        <f t="shared" si="5"/>
        <v>-</v>
      </c>
      <c r="L119" s="1" t="str">
        <f t="shared" si="4"/>
        <v>-</v>
      </c>
    </row>
    <row r="120" spans="1:12" ht="260.10000000000002" customHeight="1" x14ac:dyDescent="0.25">
      <c r="A120" s="107"/>
      <c r="B120" s="100"/>
      <c r="C120" s="108"/>
      <c r="D120" s="109"/>
      <c r="E120" s="103"/>
      <c r="F120" s="103"/>
      <c r="G120" s="110"/>
      <c r="H120" s="50"/>
      <c r="I120" s="111"/>
      <c r="J120" s="106">
        <f t="shared" si="3"/>
        <v>0</v>
      </c>
      <c r="K120" s="1" t="str">
        <f t="shared" si="5"/>
        <v>-</v>
      </c>
      <c r="L120" s="1" t="str">
        <f t="shared" si="4"/>
        <v>-</v>
      </c>
    </row>
    <row r="121" spans="1:12" ht="260.10000000000002" customHeight="1" x14ac:dyDescent="0.25">
      <c r="A121" s="107"/>
      <c r="B121" s="100"/>
      <c r="C121" s="108"/>
      <c r="D121" s="109"/>
      <c r="E121" s="103"/>
      <c r="F121" s="103"/>
      <c r="G121" s="110"/>
      <c r="H121" s="50"/>
      <c r="I121" s="111"/>
      <c r="J121" s="106">
        <f t="shared" si="3"/>
        <v>0</v>
      </c>
      <c r="K121" s="1" t="str">
        <f t="shared" si="5"/>
        <v>-</v>
      </c>
      <c r="L121" s="1" t="str">
        <f t="shared" si="4"/>
        <v>-</v>
      </c>
    </row>
    <row r="122" spans="1:12" ht="260.10000000000002" customHeight="1" x14ac:dyDescent="0.25">
      <c r="A122" s="107"/>
      <c r="B122" s="100"/>
      <c r="C122" s="108"/>
      <c r="D122" s="109"/>
      <c r="E122" s="103"/>
      <c r="F122" s="103"/>
      <c r="G122" s="110"/>
      <c r="H122" s="50"/>
      <c r="I122" s="111"/>
      <c r="J122" s="106">
        <f t="shared" si="3"/>
        <v>0</v>
      </c>
      <c r="K122" s="1" t="str">
        <f t="shared" si="5"/>
        <v>-</v>
      </c>
      <c r="L122" s="1" t="str">
        <f t="shared" si="4"/>
        <v>-</v>
      </c>
    </row>
    <row r="123" spans="1:12" ht="260.10000000000002" customHeight="1" x14ac:dyDescent="0.25">
      <c r="A123" s="107"/>
      <c r="B123" s="100"/>
      <c r="C123" s="108"/>
      <c r="D123" s="109"/>
      <c r="E123" s="103"/>
      <c r="F123" s="103"/>
      <c r="G123" s="110"/>
      <c r="H123" s="50"/>
      <c r="I123" s="111"/>
      <c r="J123" s="106">
        <f t="shared" si="3"/>
        <v>0</v>
      </c>
      <c r="K123" s="1" t="str">
        <f t="shared" si="5"/>
        <v>-</v>
      </c>
      <c r="L123" s="1" t="str">
        <f t="shared" si="4"/>
        <v>-</v>
      </c>
    </row>
    <row r="124" spans="1:12" ht="260.10000000000002" customHeight="1" x14ac:dyDescent="0.25">
      <c r="A124" s="107"/>
      <c r="B124" s="100"/>
      <c r="C124" s="108"/>
      <c r="D124" s="109"/>
      <c r="E124" s="103"/>
      <c r="F124" s="103"/>
      <c r="G124" s="110"/>
      <c r="H124" s="50"/>
      <c r="I124" s="111"/>
      <c r="J124" s="106">
        <f t="shared" si="3"/>
        <v>0</v>
      </c>
      <c r="K124" s="1" t="str">
        <f t="shared" si="5"/>
        <v>-</v>
      </c>
      <c r="L124" s="1" t="str">
        <f t="shared" si="4"/>
        <v>-</v>
      </c>
    </row>
    <row r="125" spans="1:12" ht="260.10000000000002" customHeight="1" x14ac:dyDescent="0.25">
      <c r="A125" s="107"/>
      <c r="B125" s="100"/>
      <c r="C125" s="108"/>
      <c r="D125" s="109"/>
      <c r="E125" s="103"/>
      <c r="F125" s="103"/>
      <c r="G125" s="110"/>
      <c r="H125" s="50"/>
      <c r="I125" s="111"/>
      <c r="J125" s="106">
        <f t="shared" si="3"/>
        <v>0</v>
      </c>
      <c r="K125" s="1" t="str">
        <f t="shared" si="5"/>
        <v>-</v>
      </c>
      <c r="L125" s="1" t="str">
        <f t="shared" si="4"/>
        <v>-</v>
      </c>
    </row>
    <row r="126" spans="1:12" ht="260.10000000000002" customHeight="1" x14ac:dyDescent="0.25">
      <c r="A126" s="107"/>
      <c r="B126" s="100"/>
      <c r="C126" s="108"/>
      <c r="D126" s="109"/>
      <c r="E126" s="103"/>
      <c r="F126" s="103"/>
      <c r="G126" s="110"/>
      <c r="H126" s="50"/>
      <c r="I126" s="111"/>
      <c r="J126" s="106">
        <f t="shared" si="3"/>
        <v>0</v>
      </c>
      <c r="K126" s="1" t="str">
        <f t="shared" si="5"/>
        <v>-</v>
      </c>
      <c r="L126" s="1" t="str">
        <f t="shared" si="4"/>
        <v>-</v>
      </c>
    </row>
    <row r="127" spans="1:12" ht="260.10000000000002" customHeight="1" x14ac:dyDescent="0.25">
      <c r="A127" s="107"/>
      <c r="B127" s="100"/>
      <c r="C127" s="108"/>
      <c r="D127" s="109"/>
      <c r="E127" s="103"/>
      <c r="F127" s="103"/>
      <c r="G127" s="110"/>
      <c r="H127" s="50"/>
      <c r="I127" s="111"/>
      <c r="J127" s="106">
        <f t="shared" si="3"/>
        <v>0</v>
      </c>
      <c r="K127" s="1" t="str">
        <f t="shared" si="5"/>
        <v>-</v>
      </c>
      <c r="L127" s="1" t="str">
        <f t="shared" si="4"/>
        <v>-</v>
      </c>
    </row>
    <row r="128" spans="1:12" ht="260.10000000000002" customHeight="1" x14ac:dyDescent="0.25">
      <c r="A128" s="107"/>
      <c r="B128" s="100"/>
      <c r="C128" s="108"/>
      <c r="D128" s="109"/>
      <c r="E128" s="103"/>
      <c r="F128" s="103"/>
      <c r="G128" s="110"/>
      <c r="H128" s="50"/>
      <c r="I128" s="111"/>
      <c r="J128" s="106">
        <f t="shared" si="3"/>
        <v>0</v>
      </c>
      <c r="K128" s="1" t="str">
        <f t="shared" si="5"/>
        <v>-</v>
      </c>
      <c r="L128" s="1" t="str">
        <f t="shared" si="4"/>
        <v>-</v>
      </c>
    </row>
    <row r="129" spans="1:12" ht="260.10000000000002" customHeight="1" x14ac:dyDescent="0.25">
      <c r="A129" s="107"/>
      <c r="B129" s="100"/>
      <c r="C129" s="108"/>
      <c r="D129" s="109"/>
      <c r="E129" s="103"/>
      <c r="F129" s="103"/>
      <c r="G129" s="110"/>
      <c r="H129" s="50"/>
      <c r="I129" s="111"/>
      <c r="J129" s="106">
        <f t="shared" si="3"/>
        <v>0</v>
      </c>
      <c r="K129" s="1" t="str">
        <f t="shared" si="5"/>
        <v>-</v>
      </c>
      <c r="L129" s="1" t="str">
        <f t="shared" si="4"/>
        <v>-</v>
      </c>
    </row>
    <row r="130" spans="1:12" ht="260.10000000000002" customHeight="1" x14ac:dyDescent="0.25">
      <c r="A130" s="107"/>
      <c r="B130" s="100"/>
      <c r="C130" s="108"/>
      <c r="D130" s="109"/>
      <c r="E130" s="103"/>
      <c r="F130" s="103"/>
      <c r="G130" s="110"/>
      <c r="H130" s="50"/>
      <c r="I130" s="111"/>
      <c r="J130" s="106">
        <f t="shared" si="3"/>
        <v>0</v>
      </c>
      <c r="K130" s="1" t="str">
        <f t="shared" si="5"/>
        <v>-</v>
      </c>
      <c r="L130" s="1" t="str">
        <f t="shared" si="4"/>
        <v>-</v>
      </c>
    </row>
    <row r="131" spans="1:12" ht="260.10000000000002" customHeight="1" x14ac:dyDescent="0.25">
      <c r="A131" s="107"/>
      <c r="B131" s="100"/>
      <c r="C131" s="108"/>
      <c r="D131" s="109"/>
      <c r="E131" s="103"/>
      <c r="F131" s="103"/>
      <c r="G131" s="110"/>
      <c r="H131" s="50"/>
      <c r="I131" s="111"/>
      <c r="J131" s="106">
        <f t="shared" ref="J131:J194" si="6">IF(B131="",0,IF(C131="",0,IF(C131="Staff Costs", G131*H131*I131,IF(C131="Travel and Accommodation",G131*H131*I131,G131*I131))))</f>
        <v>0</v>
      </c>
      <c r="K131" s="1" t="str">
        <f t="shared" si="5"/>
        <v>-</v>
      </c>
      <c r="L131" s="1" t="str">
        <f t="shared" si="4"/>
        <v>-</v>
      </c>
    </row>
    <row r="132" spans="1:12" ht="260.10000000000002" customHeight="1" x14ac:dyDescent="0.25">
      <c r="A132" s="107"/>
      <c r="B132" s="100"/>
      <c r="C132" s="108"/>
      <c r="D132" s="109"/>
      <c r="E132" s="103"/>
      <c r="F132" s="103"/>
      <c r="G132" s="110"/>
      <c r="H132" s="50"/>
      <c r="I132" s="111"/>
      <c r="J132" s="106">
        <f t="shared" si="6"/>
        <v>0</v>
      </c>
      <c r="K132" s="1" t="str">
        <f t="shared" si="5"/>
        <v>-</v>
      </c>
      <c r="L132" s="1" t="str">
        <f t="shared" ref="L132:L195" si="7">CONCATENATE(A132,"-",D132)</f>
        <v>-</v>
      </c>
    </row>
    <row r="133" spans="1:12" ht="260.10000000000002" customHeight="1" x14ac:dyDescent="0.25">
      <c r="A133" s="107"/>
      <c r="B133" s="100"/>
      <c r="C133" s="108"/>
      <c r="D133" s="109"/>
      <c r="E133" s="103"/>
      <c r="F133" s="103"/>
      <c r="G133" s="110"/>
      <c r="H133" s="50"/>
      <c r="I133" s="111"/>
      <c r="J133" s="106">
        <f t="shared" si="6"/>
        <v>0</v>
      </c>
      <c r="K133" s="1" t="str">
        <f t="shared" ref="K133:K196" si="8">CONCATENATE(B133,"-",C133)</f>
        <v>-</v>
      </c>
      <c r="L133" s="1" t="str">
        <f t="shared" si="7"/>
        <v>-</v>
      </c>
    </row>
    <row r="134" spans="1:12" ht="260.10000000000002" customHeight="1" x14ac:dyDescent="0.25">
      <c r="A134" s="107"/>
      <c r="B134" s="100"/>
      <c r="C134" s="108"/>
      <c r="D134" s="109"/>
      <c r="E134" s="103"/>
      <c r="F134" s="103"/>
      <c r="G134" s="110"/>
      <c r="H134" s="50"/>
      <c r="I134" s="111"/>
      <c r="J134" s="106">
        <f t="shared" si="6"/>
        <v>0</v>
      </c>
      <c r="K134" s="1" t="str">
        <f t="shared" si="8"/>
        <v>-</v>
      </c>
      <c r="L134" s="1" t="str">
        <f t="shared" si="7"/>
        <v>-</v>
      </c>
    </row>
    <row r="135" spans="1:12" ht="260.10000000000002" customHeight="1" x14ac:dyDescent="0.25">
      <c r="A135" s="107"/>
      <c r="B135" s="100"/>
      <c r="C135" s="108"/>
      <c r="D135" s="109"/>
      <c r="E135" s="103"/>
      <c r="F135" s="103"/>
      <c r="G135" s="110"/>
      <c r="H135" s="50"/>
      <c r="I135" s="111"/>
      <c r="J135" s="106">
        <f t="shared" si="6"/>
        <v>0</v>
      </c>
      <c r="K135" s="1" t="str">
        <f t="shared" si="8"/>
        <v>-</v>
      </c>
      <c r="L135" s="1" t="str">
        <f t="shared" si="7"/>
        <v>-</v>
      </c>
    </row>
    <row r="136" spans="1:12" ht="260.10000000000002" customHeight="1" x14ac:dyDescent="0.25">
      <c r="A136" s="107"/>
      <c r="B136" s="100"/>
      <c r="C136" s="108"/>
      <c r="D136" s="109"/>
      <c r="E136" s="103"/>
      <c r="F136" s="103"/>
      <c r="G136" s="110"/>
      <c r="H136" s="50"/>
      <c r="I136" s="111"/>
      <c r="J136" s="106">
        <f t="shared" si="6"/>
        <v>0</v>
      </c>
      <c r="K136" s="1" t="str">
        <f t="shared" si="8"/>
        <v>-</v>
      </c>
      <c r="L136" s="1" t="str">
        <f t="shared" si="7"/>
        <v>-</v>
      </c>
    </row>
    <row r="137" spans="1:12" ht="260.10000000000002" customHeight="1" x14ac:dyDescent="0.25">
      <c r="A137" s="107"/>
      <c r="B137" s="100"/>
      <c r="C137" s="108"/>
      <c r="D137" s="109"/>
      <c r="E137" s="103"/>
      <c r="F137" s="103"/>
      <c r="G137" s="110"/>
      <c r="H137" s="50"/>
      <c r="I137" s="111"/>
      <c r="J137" s="106">
        <f t="shared" si="6"/>
        <v>0</v>
      </c>
      <c r="K137" s="1" t="str">
        <f t="shared" si="8"/>
        <v>-</v>
      </c>
      <c r="L137" s="1" t="str">
        <f t="shared" si="7"/>
        <v>-</v>
      </c>
    </row>
    <row r="138" spans="1:12" ht="260.10000000000002" customHeight="1" x14ac:dyDescent="0.25">
      <c r="A138" s="107"/>
      <c r="B138" s="100"/>
      <c r="C138" s="108"/>
      <c r="D138" s="109"/>
      <c r="E138" s="103"/>
      <c r="F138" s="103"/>
      <c r="G138" s="110"/>
      <c r="H138" s="50"/>
      <c r="I138" s="111"/>
      <c r="J138" s="106">
        <f t="shared" si="6"/>
        <v>0</v>
      </c>
      <c r="K138" s="1" t="str">
        <f t="shared" si="8"/>
        <v>-</v>
      </c>
      <c r="L138" s="1" t="str">
        <f t="shared" si="7"/>
        <v>-</v>
      </c>
    </row>
    <row r="139" spans="1:12" ht="260.10000000000002" customHeight="1" x14ac:dyDescent="0.25">
      <c r="A139" s="107"/>
      <c r="B139" s="100"/>
      <c r="C139" s="108"/>
      <c r="D139" s="109"/>
      <c r="E139" s="103"/>
      <c r="F139" s="103"/>
      <c r="G139" s="110"/>
      <c r="H139" s="50"/>
      <c r="I139" s="111"/>
      <c r="J139" s="106">
        <f t="shared" si="6"/>
        <v>0</v>
      </c>
      <c r="K139" s="1" t="str">
        <f t="shared" si="8"/>
        <v>-</v>
      </c>
      <c r="L139" s="1" t="str">
        <f t="shared" si="7"/>
        <v>-</v>
      </c>
    </row>
    <row r="140" spans="1:12" ht="260.10000000000002" customHeight="1" x14ac:dyDescent="0.25">
      <c r="A140" s="107"/>
      <c r="B140" s="100"/>
      <c r="C140" s="108"/>
      <c r="D140" s="109"/>
      <c r="E140" s="103"/>
      <c r="F140" s="103"/>
      <c r="G140" s="110"/>
      <c r="H140" s="50"/>
      <c r="I140" s="111"/>
      <c r="J140" s="106">
        <f t="shared" si="6"/>
        <v>0</v>
      </c>
      <c r="K140" s="1" t="str">
        <f t="shared" si="8"/>
        <v>-</v>
      </c>
      <c r="L140" s="1" t="str">
        <f t="shared" si="7"/>
        <v>-</v>
      </c>
    </row>
    <row r="141" spans="1:12" ht="260.10000000000002" customHeight="1" x14ac:dyDescent="0.25">
      <c r="A141" s="107"/>
      <c r="B141" s="100"/>
      <c r="C141" s="108"/>
      <c r="D141" s="109"/>
      <c r="E141" s="103"/>
      <c r="F141" s="103"/>
      <c r="G141" s="110"/>
      <c r="H141" s="50"/>
      <c r="I141" s="111"/>
      <c r="J141" s="106">
        <f t="shared" si="6"/>
        <v>0</v>
      </c>
      <c r="K141" s="1" t="str">
        <f t="shared" si="8"/>
        <v>-</v>
      </c>
      <c r="L141" s="1" t="str">
        <f t="shared" si="7"/>
        <v>-</v>
      </c>
    </row>
    <row r="142" spans="1:12" ht="260.10000000000002" customHeight="1" x14ac:dyDescent="0.25">
      <c r="A142" s="107"/>
      <c r="B142" s="100"/>
      <c r="C142" s="108"/>
      <c r="D142" s="109"/>
      <c r="E142" s="103"/>
      <c r="F142" s="103"/>
      <c r="G142" s="110"/>
      <c r="H142" s="50"/>
      <c r="I142" s="111"/>
      <c r="J142" s="106">
        <f t="shared" si="6"/>
        <v>0</v>
      </c>
      <c r="K142" s="1" t="str">
        <f t="shared" si="8"/>
        <v>-</v>
      </c>
      <c r="L142" s="1" t="str">
        <f t="shared" si="7"/>
        <v>-</v>
      </c>
    </row>
    <row r="143" spans="1:12" ht="260.10000000000002" customHeight="1" x14ac:dyDescent="0.25">
      <c r="A143" s="107"/>
      <c r="B143" s="100"/>
      <c r="C143" s="108"/>
      <c r="D143" s="109"/>
      <c r="E143" s="103"/>
      <c r="F143" s="103"/>
      <c r="G143" s="110"/>
      <c r="H143" s="50"/>
      <c r="I143" s="111"/>
      <c r="J143" s="106">
        <f t="shared" si="6"/>
        <v>0</v>
      </c>
      <c r="K143" s="1" t="str">
        <f t="shared" si="8"/>
        <v>-</v>
      </c>
      <c r="L143" s="1" t="str">
        <f t="shared" si="7"/>
        <v>-</v>
      </c>
    </row>
    <row r="144" spans="1:12" ht="260.10000000000002" customHeight="1" x14ac:dyDescent="0.25">
      <c r="A144" s="107"/>
      <c r="B144" s="100"/>
      <c r="C144" s="108"/>
      <c r="D144" s="109"/>
      <c r="E144" s="103"/>
      <c r="F144" s="103"/>
      <c r="G144" s="110"/>
      <c r="H144" s="50"/>
      <c r="I144" s="111"/>
      <c r="J144" s="106">
        <f t="shared" si="6"/>
        <v>0</v>
      </c>
      <c r="K144" s="1" t="str">
        <f t="shared" si="8"/>
        <v>-</v>
      </c>
      <c r="L144" s="1" t="str">
        <f t="shared" si="7"/>
        <v>-</v>
      </c>
    </row>
    <row r="145" spans="1:12" ht="260.10000000000002" customHeight="1" x14ac:dyDescent="0.25">
      <c r="A145" s="107"/>
      <c r="B145" s="100"/>
      <c r="C145" s="108"/>
      <c r="D145" s="109"/>
      <c r="E145" s="103"/>
      <c r="F145" s="103"/>
      <c r="G145" s="110"/>
      <c r="H145" s="50"/>
      <c r="I145" s="111"/>
      <c r="J145" s="106">
        <f t="shared" si="6"/>
        <v>0</v>
      </c>
      <c r="K145" s="1" t="str">
        <f t="shared" si="8"/>
        <v>-</v>
      </c>
      <c r="L145" s="1" t="str">
        <f t="shared" si="7"/>
        <v>-</v>
      </c>
    </row>
    <row r="146" spans="1:12" ht="260.10000000000002" customHeight="1" x14ac:dyDescent="0.25">
      <c r="A146" s="107"/>
      <c r="B146" s="100"/>
      <c r="C146" s="108"/>
      <c r="D146" s="109"/>
      <c r="E146" s="103"/>
      <c r="F146" s="103"/>
      <c r="G146" s="110"/>
      <c r="H146" s="50"/>
      <c r="I146" s="111"/>
      <c r="J146" s="106">
        <f t="shared" si="6"/>
        <v>0</v>
      </c>
      <c r="K146" s="1" t="str">
        <f t="shared" si="8"/>
        <v>-</v>
      </c>
      <c r="L146" s="1" t="str">
        <f t="shared" si="7"/>
        <v>-</v>
      </c>
    </row>
    <row r="147" spans="1:12" ht="260.10000000000002" customHeight="1" x14ac:dyDescent="0.25">
      <c r="A147" s="107"/>
      <c r="B147" s="100"/>
      <c r="C147" s="108"/>
      <c r="D147" s="109"/>
      <c r="E147" s="103"/>
      <c r="F147" s="103"/>
      <c r="G147" s="110"/>
      <c r="H147" s="50"/>
      <c r="I147" s="111"/>
      <c r="J147" s="106">
        <f t="shared" si="6"/>
        <v>0</v>
      </c>
      <c r="K147" s="1" t="str">
        <f t="shared" si="8"/>
        <v>-</v>
      </c>
      <c r="L147" s="1" t="str">
        <f t="shared" si="7"/>
        <v>-</v>
      </c>
    </row>
    <row r="148" spans="1:12" ht="260.10000000000002" customHeight="1" x14ac:dyDescent="0.25">
      <c r="A148" s="107"/>
      <c r="B148" s="100"/>
      <c r="C148" s="108"/>
      <c r="D148" s="109"/>
      <c r="E148" s="103"/>
      <c r="F148" s="103"/>
      <c r="G148" s="110"/>
      <c r="H148" s="50"/>
      <c r="I148" s="111"/>
      <c r="J148" s="106">
        <f t="shared" si="6"/>
        <v>0</v>
      </c>
      <c r="K148" s="1" t="str">
        <f t="shared" si="8"/>
        <v>-</v>
      </c>
      <c r="L148" s="1" t="str">
        <f t="shared" si="7"/>
        <v>-</v>
      </c>
    </row>
    <row r="149" spans="1:12" ht="260.10000000000002" customHeight="1" x14ac:dyDescent="0.25">
      <c r="A149" s="107"/>
      <c r="B149" s="100"/>
      <c r="C149" s="108"/>
      <c r="D149" s="109"/>
      <c r="E149" s="103"/>
      <c r="F149" s="103"/>
      <c r="G149" s="110"/>
      <c r="H149" s="50"/>
      <c r="I149" s="111"/>
      <c r="J149" s="106">
        <f t="shared" si="6"/>
        <v>0</v>
      </c>
      <c r="K149" s="1" t="str">
        <f t="shared" si="8"/>
        <v>-</v>
      </c>
      <c r="L149" s="1" t="str">
        <f t="shared" si="7"/>
        <v>-</v>
      </c>
    </row>
    <row r="150" spans="1:12" ht="260.10000000000002" customHeight="1" x14ac:dyDescent="0.25">
      <c r="A150" s="107"/>
      <c r="B150" s="100"/>
      <c r="C150" s="108"/>
      <c r="D150" s="109"/>
      <c r="E150" s="103"/>
      <c r="F150" s="103"/>
      <c r="G150" s="110"/>
      <c r="H150" s="50"/>
      <c r="I150" s="111"/>
      <c r="J150" s="106">
        <f t="shared" si="6"/>
        <v>0</v>
      </c>
      <c r="K150" s="1" t="str">
        <f t="shared" si="8"/>
        <v>-</v>
      </c>
      <c r="L150" s="1" t="str">
        <f t="shared" si="7"/>
        <v>-</v>
      </c>
    </row>
    <row r="151" spans="1:12" ht="260.10000000000002" customHeight="1" x14ac:dyDescent="0.25">
      <c r="A151" s="107"/>
      <c r="B151" s="100"/>
      <c r="C151" s="108"/>
      <c r="D151" s="109"/>
      <c r="E151" s="103"/>
      <c r="F151" s="103"/>
      <c r="G151" s="110"/>
      <c r="H151" s="50"/>
      <c r="I151" s="111"/>
      <c r="J151" s="106">
        <f t="shared" si="6"/>
        <v>0</v>
      </c>
      <c r="K151" s="1" t="str">
        <f t="shared" si="8"/>
        <v>-</v>
      </c>
      <c r="L151" s="1" t="str">
        <f t="shared" si="7"/>
        <v>-</v>
      </c>
    </row>
    <row r="152" spans="1:12" ht="260.10000000000002" customHeight="1" x14ac:dyDescent="0.25">
      <c r="A152" s="107"/>
      <c r="B152" s="100"/>
      <c r="C152" s="108"/>
      <c r="D152" s="109"/>
      <c r="E152" s="103"/>
      <c r="F152" s="103"/>
      <c r="G152" s="110"/>
      <c r="H152" s="50"/>
      <c r="I152" s="111"/>
      <c r="J152" s="106">
        <f t="shared" si="6"/>
        <v>0</v>
      </c>
      <c r="K152" s="1" t="str">
        <f t="shared" si="8"/>
        <v>-</v>
      </c>
      <c r="L152" s="1" t="str">
        <f t="shared" si="7"/>
        <v>-</v>
      </c>
    </row>
    <row r="153" spans="1:12" ht="260.10000000000002" customHeight="1" x14ac:dyDescent="0.25">
      <c r="A153" s="107"/>
      <c r="B153" s="100"/>
      <c r="C153" s="108"/>
      <c r="D153" s="109"/>
      <c r="E153" s="103"/>
      <c r="F153" s="103"/>
      <c r="G153" s="110"/>
      <c r="H153" s="50"/>
      <c r="I153" s="111"/>
      <c r="J153" s="106">
        <f t="shared" si="6"/>
        <v>0</v>
      </c>
      <c r="K153" s="1" t="str">
        <f t="shared" si="8"/>
        <v>-</v>
      </c>
      <c r="L153" s="1" t="str">
        <f t="shared" si="7"/>
        <v>-</v>
      </c>
    </row>
    <row r="154" spans="1:12" ht="260.10000000000002" customHeight="1" x14ac:dyDescent="0.25">
      <c r="A154" s="107"/>
      <c r="B154" s="100"/>
      <c r="C154" s="108"/>
      <c r="D154" s="109"/>
      <c r="E154" s="103"/>
      <c r="F154" s="103"/>
      <c r="G154" s="110"/>
      <c r="H154" s="50"/>
      <c r="I154" s="111"/>
      <c r="J154" s="106">
        <f t="shared" si="6"/>
        <v>0</v>
      </c>
      <c r="K154" s="1" t="str">
        <f t="shared" si="8"/>
        <v>-</v>
      </c>
      <c r="L154" s="1" t="str">
        <f t="shared" si="7"/>
        <v>-</v>
      </c>
    </row>
    <row r="155" spans="1:12" ht="260.10000000000002" customHeight="1" x14ac:dyDescent="0.25">
      <c r="A155" s="107"/>
      <c r="B155" s="100"/>
      <c r="C155" s="108"/>
      <c r="D155" s="109"/>
      <c r="E155" s="103"/>
      <c r="F155" s="103"/>
      <c r="G155" s="110"/>
      <c r="H155" s="50"/>
      <c r="I155" s="111"/>
      <c r="J155" s="106">
        <f t="shared" si="6"/>
        <v>0</v>
      </c>
      <c r="K155" s="1" t="str">
        <f t="shared" si="8"/>
        <v>-</v>
      </c>
      <c r="L155" s="1" t="str">
        <f t="shared" si="7"/>
        <v>-</v>
      </c>
    </row>
    <row r="156" spans="1:12" ht="260.10000000000002" customHeight="1" x14ac:dyDescent="0.25">
      <c r="A156" s="107"/>
      <c r="B156" s="100"/>
      <c r="C156" s="108"/>
      <c r="D156" s="109"/>
      <c r="E156" s="103"/>
      <c r="F156" s="103"/>
      <c r="G156" s="110"/>
      <c r="H156" s="50"/>
      <c r="I156" s="111"/>
      <c r="J156" s="106">
        <f t="shared" si="6"/>
        <v>0</v>
      </c>
      <c r="K156" s="1" t="str">
        <f t="shared" si="8"/>
        <v>-</v>
      </c>
      <c r="L156" s="1" t="str">
        <f t="shared" si="7"/>
        <v>-</v>
      </c>
    </row>
    <row r="157" spans="1:12" ht="260.10000000000002" customHeight="1" x14ac:dyDescent="0.25">
      <c r="A157" s="107"/>
      <c r="B157" s="100"/>
      <c r="C157" s="108"/>
      <c r="D157" s="109"/>
      <c r="E157" s="103"/>
      <c r="F157" s="103"/>
      <c r="G157" s="110"/>
      <c r="H157" s="50"/>
      <c r="I157" s="111"/>
      <c r="J157" s="106">
        <f t="shared" si="6"/>
        <v>0</v>
      </c>
      <c r="K157" s="1" t="str">
        <f t="shared" si="8"/>
        <v>-</v>
      </c>
      <c r="L157" s="1" t="str">
        <f t="shared" si="7"/>
        <v>-</v>
      </c>
    </row>
    <row r="158" spans="1:12" ht="260.10000000000002" customHeight="1" x14ac:dyDescent="0.25">
      <c r="A158" s="107"/>
      <c r="B158" s="100"/>
      <c r="C158" s="108"/>
      <c r="D158" s="109"/>
      <c r="E158" s="103"/>
      <c r="F158" s="103"/>
      <c r="G158" s="110"/>
      <c r="H158" s="50"/>
      <c r="I158" s="111"/>
      <c r="J158" s="106">
        <f t="shared" si="6"/>
        <v>0</v>
      </c>
      <c r="K158" s="1" t="str">
        <f t="shared" si="8"/>
        <v>-</v>
      </c>
      <c r="L158" s="1" t="str">
        <f t="shared" si="7"/>
        <v>-</v>
      </c>
    </row>
    <row r="159" spans="1:12" ht="260.10000000000002" customHeight="1" x14ac:dyDescent="0.25">
      <c r="A159" s="107"/>
      <c r="B159" s="100"/>
      <c r="C159" s="108"/>
      <c r="D159" s="109"/>
      <c r="E159" s="103"/>
      <c r="F159" s="103"/>
      <c r="G159" s="110"/>
      <c r="H159" s="50"/>
      <c r="I159" s="111"/>
      <c r="J159" s="106">
        <f t="shared" si="6"/>
        <v>0</v>
      </c>
      <c r="K159" s="1" t="str">
        <f t="shared" si="8"/>
        <v>-</v>
      </c>
      <c r="L159" s="1" t="str">
        <f t="shared" si="7"/>
        <v>-</v>
      </c>
    </row>
    <row r="160" spans="1:12" ht="260.10000000000002" customHeight="1" x14ac:dyDescent="0.25">
      <c r="A160" s="107"/>
      <c r="B160" s="100"/>
      <c r="C160" s="108"/>
      <c r="D160" s="109"/>
      <c r="E160" s="103"/>
      <c r="F160" s="103"/>
      <c r="G160" s="110"/>
      <c r="H160" s="50"/>
      <c r="I160" s="111"/>
      <c r="J160" s="106">
        <f t="shared" si="6"/>
        <v>0</v>
      </c>
      <c r="K160" s="1" t="str">
        <f t="shared" si="8"/>
        <v>-</v>
      </c>
      <c r="L160" s="1" t="str">
        <f t="shared" si="7"/>
        <v>-</v>
      </c>
    </row>
    <row r="161" spans="1:12" ht="260.10000000000002" customHeight="1" x14ac:dyDescent="0.25">
      <c r="A161" s="107"/>
      <c r="B161" s="100"/>
      <c r="C161" s="108"/>
      <c r="D161" s="109"/>
      <c r="E161" s="103"/>
      <c r="F161" s="103"/>
      <c r="G161" s="110"/>
      <c r="H161" s="50"/>
      <c r="I161" s="111"/>
      <c r="J161" s="106">
        <f t="shared" si="6"/>
        <v>0</v>
      </c>
      <c r="K161" s="1" t="str">
        <f t="shared" si="8"/>
        <v>-</v>
      </c>
      <c r="L161" s="1" t="str">
        <f t="shared" si="7"/>
        <v>-</v>
      </c>
    </row>
    <row r="162" spans="1:12" ht="260.10000000000002" customHeight="1" x14ac:dyDescent="0.25">
      <c r="A162" s="107"/>
      <c r="B162" s="100"/>
      <c r="C162" s="108"/>
      <c r="D162" s="109"/>
      <c r="E162" s="103"/>
      <c r="F162" s="103"/>
      <c r="G162" s="110"/>
      <c r="H162" s="50"/>
      <c r="I162" s="111"/>
      <c r="J162" s="106">
        <f t="shared" si="6"/>
        <v>0</v>
      </c>
      <c r="K162" s="1" t="str">
        <f t="shared" si="8"/>
        <v>-</v>
      </c>
      <c r="L162" s="1" t="str">
        <f t="shared" si="7"/>
        <v>-</v>
      </c>
    </row>
    <row r="163" spans="1:12" ht="260.10000000000002" customHeight="1" x14ac:dyDescent="0.25">
      <c r="A163" s="107"/>
      <c r="B163" s="100"/>
      <c r="C163" s="108"/>
      <c r="D163" s="109"/>
      <c r="E163" s="103"/>
      <c r="F163" s="103"/>
      <c r="G163" s="110"/>
      <c r="H163" s="50"/>
      <c r="I163" s="111"/>
      <c r="J163" s="106">
        <f t="shared" si="6"/>
        <v>0</v>
      </c>
      <c r="K163" s="1" t="str">
        <f t="shared" si="8"/>
        <v>-</v>
      </c>
      <c r="L163" s="1" t="str">
        <f t="shared" si="7"/>
        <v>-</v>
      </c>
    </row>
    <row r="164" spans="1:12" ht="260.10000000000002" customHeight="1" x14ac:dyDescent="0.25">
      <c r="A164" s="107"/>
      <c r="B164" s="100"/>
      <c r="C164" s="108"/>
      <c r="D164" s="109"/>
      <c r="E164" s="103"/>
      <c r="F164" s="103"/>
      <c r="G164" s="110"/>
      <c r="H164" s="50"/>
      <c r="I164" s="111"/>
      <c r="J164" s="106">
        <f t="shared" si="6"/>
        <v>0</v>
      </c>
      <c r="K164" s="1" t="str">
        <f t="shared" si="8"/>
        <v>-</v>
      </c>
      <c r="L164" s="1" t="str">
        <f t="shared" si="7"/>
        <v>-</v>
      </c>
    </row>
    <row r="165" spans="1:12" ht="260.10000000000002" customHeight="1" x14ac:dyDescent="0.25">
      <c r="A165" s="107"/>
      <c r="B165" s="100"/>
      <c r="C165" s="108"/>
      <c r="D165" s="109"/>
      <c r="E165" s="103"/>
      <c r="F165" s="103"/>
      <c r="G165" s="110"/>
      <c r="H165" s="50"/>
      <c r="I165" s="111"/>
      <c r="J165" s="106">
        <f t="shared" si="6"/>
        <v>0</v>
      </c>
      <c r="K165" s="1" t="str">
        <f t="shared" si="8"/>
        <v>-</v>
      </c>
      <c r="L165" s="1" t="str">
        <f t="shared" si="7"/>
        <v>-</v>
      </c>
    </row>
    <row r="166" spans="1:12" ht="260.10000000000002" customHeight="1" x14ac:dyDescent="0.25">
      <c r="A166" s="107"/>
      <c r="B166" s="100"/>
      <c r="C166" s="108"/>
      <c r="D166" s="109"/>
      <c r="E166" s="103"/>
      <c r="F166" s="103"/>
      <c r="G166" s="110"/>
      <c r="H166" s="50"/>
      <c r="I166" s="111"/>
      <c r="J166" s="106">
        <f t="shared" si="6"/>
        <v>0</v>
      </c>
      <c r="K166" s="1" t="str">
        <f t="shared" si="8"/>
        <v>-</v>
      </c>
      <c r="L166" s="1" t="str">
        <f t="shared" si="7"/>
        <v>-</v>
      </c>
    </row>
    <row r="167" spans="1:12" ht="260.10000000000002" customHeight="1" x14ac:dyDescent="0.25">
      <c r="A167" s="107"/>
      <c r="B167" s="100"/>
      <c r="C167" s="108"/>
      <c r="D167" s="109"/>
      <c r="E167" s="103"/>
      <c r="F167" s="103"/>
      <c r="G167" s="110"/>
      <c r="H167" s="50"/>
      <c r="I167" s="111"/>
      <c r="J167" s="106">
        <f t="shared" si="6"/>
        <v>0</v>
      </c>
      <c r="K167" s="1" t="str">
        <f t="shared" si="8"/>
        <v>-</v>
      </c>
      <c r="L167" s="1" t="str">
        <f t="shared" si="7"/>
        <v>-</v>
      </c>
    </row>
    <row r="168" spans="1:12" ht="260.10000000000002" customHeight="1" x14ac:dyDescent="0.25">
      <c r="A168" s="107"/>
      <c r="B168" s="100"/>
      <c r="C168" s="108"/>
      <c r="D168" s="109"/>
      <c r="E168" s="103"/>
      <c r="F168" s="103"/>
      <c r="G168" s="110"/>
      <c r="H168" s="50"/>
      <c r="I168" s="111"/>
      <c r="J168" s="106">
        <f t="shared" si="6"/>
        <v>0</v>
      </c>
      <c r="K168" s="1" t="str">
        <f t="shared" si="8"/>
        <v>-</v>
      </c>
      <c r="L168" s="1" t="str">
        <f t="shared" si="7"/>
        <v>-</v>
      </c>
    </row>
    <row r="169" spans="1:12" ht="260.10000000000002" customHeight="1" x14ac:dyDescent="0.25">
      <c r="A169" s="107"/>
      <c r="B169" s="100"/>
      <c r="C169" s="108"/>
      <c r="D169" s="109"/>
      <c r="E169" s="103"/>
      <c r="F169" s="103"/>
      <c r="G169" s="110"/>
      <c r="H169" s="50"/>
      <c r="I169" s="111"/>
      <c r="J169" s="106">
        <f t="shared" si="6"/>
        <v>0</v>
      </c>
      <c r="K169" s="1" t="str">
        <f t="shared" si="8"/>
        <v>-</v>
      </c>
      <c r="L169" s="1" t="str">
        <f t="shared" si="7"/>
        <v>-</v>
      </c>
    </row>
    <row r="170" spans="1:12" ht="260.10000000000002" customHeight="1" x14ac:dyDescent="0.25">
      <c r="A170" s="107"/>
      <c r="B170" s="100"/>
      <c r="C170" s="108"/>
      <c r="D170" s="109"/>
      <c r="E170" s="103"/>
      <c r="F170" s="103"/>
      <c r="G170" s="110"/>
      <c r="H170" s="50"/>
      <c r="I170" s="111"/>
      <c r="J170" s="106">
        <f t="shared" si="6"/>
        <v>0</v>
      </c>
      <c r="K170" s="1" t="str">
        <f t="shared" si="8"/>
        <v>-</v>
      </c>
      <c r="L170" s="1" t="str">
        <f t="shared" si="7"/>
        <v>-</v>
      </c>
    </row>
    <row r="171" spans="1:12" ht="260.10000000000002" customHeight="1" x14ac:dyDescent="0.25">
      <c r="A171" s="107"/>
      <c r="B171" s="100"/>
      <c r="C171" s="108"/>
      <c r="D171" s="109"/>
      <c r="E171" s="103"/>
      <c r="F171" s="103"/>
      <c r="G171" s="110"/>
      <c r="H171" s="50"/>
      <c r="I171" s="111"/>
      <c r="J171" s="106">
        <f t="shared" si="6"/>
        <v>0</v>
      </c>
      <c r="K171" s="1" t="str">
        <f t="shared" si="8"/>
        <v>-</v>
      </c>
      <c r="L171" s="1" t="str">
        <f t="shared" si="7"/>
        <v>-</v>
      </c>
    </row>
    <row r="172" spans="1:12" ht="260.10000000000002" customHeight="1" x14ac:dyDescent="0.25">
      <c r="A172" s="107"/>
      <c r="B172" s="100"/>
      <c r="C172" s="108"/>
      <c r="D172" s="109"/>
      <c r="E172" s="103"/>
      <c r="F172" s="103"/>
      <c r="G172" s="110"/>
      <c r="H172" s="50"/>
      <c r="I172" s="111"/>
      <c r="J172" s="106">
        <f t="shared" si="6"/>
        <v>0</v>
      </c>
      <c r="K172" s="1" t="str">
        <f t="shared" si="8"/>
        <v>-</v>
      </c>
      <c r="L172" s="1" t="str">
        <f t="shared" si="7"/>
        <v>-</v>
      </c>
    </row>
    <row r="173" spans="1:12" ht="260.10000000000002" customHeight="1" x14ac:dyDescent="0.25">
      <c r="A173" s="107"/>
      <c r="B173" s="100"/>
      <c r="C173" s="108"/>
      <c r="D173" s="109"/>
      <c r="E173" s="103"/>
      <c r="F173" s="103"/>
      <c r="G173" s="110"/>
      <c r="H173" s="50"/>
      <c r="I173" s="111"/>
      <c r="J173" s="106">
        <f t="shared" si="6"/>
        <v>0</v>
      </c>
      <c r="K173" s="1" t="str">
        <f t="shared" si="8"/>
        <v>-</v>
      </c>
      <c r="L173" s="1" t="str">
        <f t="shared" si="7"/>
        <v>-</v>
      </c>
    </row>
    <row r="174" spans="1:12" ht="260.10000000000002" customHeight="1" x14ac:dyDescent="0.25">
      <c r="A174" s="107"/>
      <c r="B174" s="100"/>
      <c r="C174" s="108"/>
      <c r="D174" s="109"/>
      <c r="E174" s="103"/>
      <c r="F174" s="103"/>
      <c r="G174" s="110"/>
      <c r="H174" s="50"/>
      <c r="I174" s="111"/>
      <c r="J174" s="106">
        <f t="shared" si="6"/>
        <v>0</v>
      </c>
      <c r="K174" s="1" t="str">
        <f t="shared" si="8"/>
        <v>-</v>
      </c>
      <c r="L174" s="1" t="str">
        <f t="shared" si="7"/>
        <v>-</v>
      </c>
    </row>
    <row r="175" spans="1:12" ht="260.10000000000002" customHeight="1" x14ac:dyDescent="0.25">
      <c r="A175" s="107"/>
      <c r="B175" s="100"/>
      <c r="C175" s="108"/>
      <c r="D175" s="109"/>
      <c r="E175" s="103"/>
      <c r="F175" s="103"/>
      <c r="G175" s="110"/>
      <c r="H175" s="50"/>
      <c r="I175" s="111"/>
      <c r="J175" s="106">
        <f t="shared" si="6"/>
        <v>0</v>
      </c>
      <c r="K175" s="1" t="str">
        <f t="shared" si="8"/>
        <v>-</v>
      </c>
      <c r="L175" s="1" t="str">
        <f t="shared" si="7"/>
        <v>-</v>
      </c>
    </row>
    <row r="176" spans="1:12" ht="260.10000000000002" customHeight="1" x14ac:dyDescent="0.25">
      <c r="A176" s="107"/>
      <c r="B176" s="100"/>
      <c r="C176" s="108"/>
      <c r="D176" s="109"/>
      <c r="E176" s="103"/>
      <c r="F176" s="103"/>
      <c r="G176" s="110"/>
      <c r="H176" s="50"/>
      <c r="I176" s="111"/>
      <c r="J176" s="106">
        <f t="shared" si="6"/>
        <v>0</v>
      </c>
      <c r="K176" s="1" t="str">
        <f t="shared" si="8"/>
        <v>-</v>
      </c>
      <c r="L176" s="1" t="str">
        <f t="shared" si="7"/>
        <v>-</v>
      </c>
    </row>
    <row r="177" spans="1:12" ht="260.10000000000002" customHeight="1" x14ac:dyDescent="0.25">
      <c r="A177" s="107"/>
      <c r="B177" s="100"/>
      <c r="C177" s="108"/>
      <c r="D177" s="109"/>
      <c r="E177" s="103"/>
      <c r="F177" s="103"/>
      <c r="G177" s="110"/>
      <c r="H177" s="50"/>
      <c r="I177" s="111"/>
      <c r="J177" s="106">
        <f t="shared" si="6"/>
        <v>0</v>
      </c>
      <c r="K177" s="1" t="str">
        <f t="shared" si="8"/>
        <v>-</v>
      </c>
      <c r="L177" s="1" t="str">
        <f t="shared" si="7"/>
        <v>-</v>
      </c>
    </row>
    <row r="178" spans="1:12" ht="260.10000000000002" customHeight="1" x14ac:dyDescent="0.25">
      <c r="A178" s="107"/>
      <c r="B178" s="100"/>
      <c r="C178" s="108"/>
      <c r="D178" s="109"/>
      <c r="E178" s="103"/>
      <c r="F178" s="103"/>
      <c r="G178" s="110"/>
      <c r="H178" s="50"/>
      <c r="I178" s="111"/>
      <c r="J178" s="106">
        <f t="shared" si="6"/>
        <v>0</v>
      </c>
      <c r="K178" s="1" t="str">
        <f t="shared" si="8"/>
        <v>-</v>
      </c>
      <c r="L178" s="1" t="str">
        <f t="shared" si="7"/>
        <v>-</v>
      </c>
    </row>
    <row r="179" spans="1:12" ht="260.10000000000002" customHeight="1" x14ac:dyDescent="0.25">
      <c r="A179" s="107"/>
      <c r="B179" s="100"/>
      <c r="C179" s="108"/>
      <c r="D179" s="109"/>
      <c r="E179" s="103"/>
      <c r="F179" s="103"/>
      <c r="G179" s="110"/>
      <c r="H179" s="50"/>
      <c r="I179" s="111"/>
      <c r="J179" s="106">
        <f t="shared" si="6"/>
        <v>0</v>
      </c>
      <c r="K179" s="1" t="str">
        <f t="shared" si="8"/>
        <v>-</v>
      </c>
      <c r="L179" s="1" t="str">
        <f t="shared" si="7"/>
        <v>-</v>
      </c>
    </row>
    <row r="180" spans="1:12" ht="260.10000000000002" customHeight="1" x14ac:dyDescent="0.25">
      <c r="A180" s="107"/>
      <c r="B180" s="100"/>
      <c r="C180" s="108"/>
      <c r="D180" s="109"/>
      <c r="E180" s="103"/>
      <c r="F180" s="103"/>
      <c r="G180" s="110"/>
      <c r="H180" s="50"/>
      <c r="I180" s="111"/>
      <c r="J180" s="106">
        <f t="shared" si="6"/>
        <v>0</v>
      </c>
      <c r="K180" s="1" t="str">
        <f t="shared" si="8"/>
        <v>-</v>
      </c>
      <c r="L180" s="1" t="str">
        <f t="shared" si="7"/>
        <v>-</v>
      </c>
    </row>
    <row r="181" spans="1:12" ht="260.10000000000002" customHeight="1" x14ac:dyDescent="0.25">
      <c r="A181" s="107"/>
      <c r="B181" s="100"/>
      <c r="C181" s="108"/>
      <c r="D181" s="109"/>
      <c r="E181" s="103"/>
      <c r="F181" s="103"/>
      <c r="G181" s="110"/>
      <c r="H181" s="50"/>
      <c r="I181" s="111"/>
      <c r="J181" s="106">
        <f t="shared" si="6"/>
        <v>0</v>
      </c>
      <c r="K181" s="1" t="str">
        <f t="shared" si="8"/>
        <v>-</v>
      </c>
      <c r="L181" s="1" t="str">
        <f t="shared" si="7"/>
        <v>-</v>
      </c>
    </row>
    <row r="182" spans="1:12" ht="260.10000000000002" customHeight="1" x14ac:dyDescent="0.25">
      <c r="A182" s="107"/>
      <c r="B182" s="100"/>
      <c r="C182" s="108"/>
      <c r="D182" s="109"/>
      <c r="E182" s="103"/>
      <c r="F182" s="103"/>
      <c r="G182" s="110"/>
      <c r="H182" s="50"/>
      <c r="I182" s="111"/>
      <c r="J182" s="106">
        <f t="shared" si="6"/>
        <v>0</v>
      </c>
      <c r="K182" s="1" t="str">
        <f t="shared" si="8"/>
        <v>-</v>
      </c>
      <c r="L182" s="1" t="str">
        <f t="shared" si="7"/>
        <v>-</v>
      </c>
    </row>
    <row r="183" spans="1:12" ht="260.10000000000002" customHeight="1" x14ac:dyDescent="0.25">
      <c r="A183" s="107"/>
      <c r="B183" s="100"/>
      <c r="C183" s="108"/>
      <c r="D183" s="109"/>
      <c r="E183" s="103"/>
      <c r="F183" s="103"/>
      <c r="G183" s="110"/>
      <c r="H183" s="50"/>
      <c r="I183" s="111"/>
      <c r="J183" s="106">
        <f t="shared" si="6"/>
        <v>0</v>
      </c>
      <c r="K183" s="1" t="str">
        <f t="shared" si="8"/>
        <v>-</v>
      </c>
      <c r="L183" s="1" t="str">
        <f t="shared" si="7"/>
        <v>-</v>
      </c>
    </row>
    <row r="184" spans="1:12" ht="260.10000000000002" customHeight="1" x14ac:dyDescent="0.25">
      <c r="A184" s="107"/>
      <c r="B184" s="100"/>
      <c r="C184" s="108"/>
      <c r="D184" s="109"/>
      <c r="E184" s="103"/>
      <c r="F184" s="103"/>
      <c r="G184" s="110"/>
      <c r="H184" s="50"/>
      <c r="I184" s="111"/>
      <c r="J184" s="106">
        <f t="shared" si="6"/>
        <v>0</v>
      </c>
      <c r="K184" s="1" t="str">
        <f t="shared" si="8"/>
        <v>-</v>
      </c>
      <c r="L184" s="1" t="str">
        <f t="shared" si="7"/>
        <v>-</v>
      </c>
    </row>
    <row r="185" spans="1:12" ht="260.10000000000002" customHeight="1" x14ac:dyDescent="0.25">
      <c r="A185" s="107"/>
      <c r="B185" s="100"/>
      <c r="C185" s="108"/>
      <c r="D185" s="109"/>
      <c r="E185" s="103"/>
      <c r="F185" s="103"/>
      <c r="G185" s="110"/>
      <c r="H185" s="50"/>
      <c r="I185" s="111"/>
      <c r="J185" s="106">
        <f t="shared" si="6"/>
        <v>0</v>
      </c>
      <c r="K185" s="1" t="str">
        <f t="shared" si="8"/>
        <v>-</v>
      </c>
      <c r="L185" s="1" t="str">
        <f t="shared" si="7"/>
        <v>-</v>
      </c>
    </row>
    <row r="186" spans="1:12" ht="260.10000000000002" customHeight="1" x14ac:dyDescent="0.25">
      <c r="A186" s="107"/>
      <c r="B186" s="100"/>
      <c r="C186" s="108"/>
      <c r="D186" s="109"/>
      <c r="E186" s="103"/>
      <c r="F186" s="103"/>
      <c r="G186" s="110"/>
      <c r="H186" s="50"/>
      <c r="I186" s="111"/>
      <c r="J186" s="106">
        <f t="shared" si="6"/>
        <v>0</v>
      </c>
      <c r="K186" s="1" t="str">
        <f t="shared" si="8"/>
        <v>-</v>
      </c>
      <c r="L186" s="1" t="str">
        <f t="shared" si="7"/>
        <v>-</v>
      </c>
    </row>
    <row r="187" spans="1:12" ht="260.10000000000002" customHeight="1" x14ac:dyDescent="0.25">
      <c r="A187" s="107"/>
      <c r="B187" s="100"/>
      <c r="C187" s="108"/>
      <c r="D187" s="109"/>
      <c r="E187" s="103"/>
      <c r="F187" s="103"/>
      <c r="G187" s="110"/>
      <c r="H187" s="50"/>
      <c r="I187" s="111"/>
      <c r="J187" s="106">
        <f t="shared" si="6"/>
        <v>0</v>
      </c>
      <c r="K187" s="1" t="str">
        <f t="shared" si="8"/>
        <v>-</v>
      </c>
      <c r="L187" s="1" t="str">
        <f t="shared" si="7"/>
        <v>-</v>
      </c>
    </row>
    <row r="188" spans="1:12" ht="260.10000000000002" customHeight="1" x14ac:dyDescent="0.25">
      <c r="A188" s="107"/>
      <c r="B188" s="100"/>
      <c r="C188" s="108"/>
      <c r="D188" s="109"/>
      <c r="E188" s="103"/>
      <c r="F188" s="103"/>
      <c r="G188" s="110"/>
      <c r="H188" s="50"/>
      <c r="I188" s="111"/>
      <c r="J188" s="106">
        <f t="shared" si="6"/>
        <v>0</v>
      </c>
      <c r="K188" s="1" t="str">
        <f t="shared" si="8"/>
        <v>-</v>
      </c>
      <c r="L188" s="1" t="str">
        <f t="shared" si="7"/>
        <v>-</v>
      </c>
    </row>
    <row r="189" spans="1:12" ht="260.10000000000002" customHeight="1" x14ac:dyDescent="0.25">
      <c r="A189" s="107"/>
      <c r="B189" s="100"/>
      <c r="C189" s="108"/>
      <c r="D189" s="109"/>
      <c r="E189" s="103"/>
      <c r="F189" s="103"/>
      <c r="G189" s="110"/>
      <c r="H189" s="50"/>
      <c r="I189" s="111"/>
      <c r="J189" s="106">
        <f t="shared" si="6"/>
        <v>0</v>
      </c>
      <c r="K189" s="1" t="str">
        <f t="shared" si="8"/>
        <v>-</v>
      </c>
      <c r="L189" s="1" t="str">
        <f t="shared" si="7"/>
        <v>-</v>
      </c>
    </row>
    <row r="190" spans="1:12" ht="260.10000000000002" customHeight="1" x14ac:dyDescent="0.25">
      <c r="A190" s="107"/>
      <c r="B190" s="100"/>
      <c r="C190" s="108"/>
      <c r="D190" s="109"/>
      <c r="E190" s="103"/>
      <c r="F190" s="103"/>
      <c r="G190" s="110"/>
      <c r="H190" s="50"/>
      <c r="I190" s="111"/>
      <c r="J190" s="106">
        <f t="shared" si="6"/>
        <v>0</v>
      </c>
      <c r="K190" s="1" t="str">
        <f t="shared" si="8"/>
        <v>-</v>
      </c>
      <c r="L190" s="1" t="str">
        <f t="shared" si="7"/>
        <v>-</v>
      </c>
    </row>
    <row r="191" spans="1:12" ht="260.10000000000002" customHeight="1" x14ac:dyDescent="0.25">
      <c r="A191" s="107"/>
      <c r="B191" s="100"/>
      <c r="C191" s="108"/>
      <c r="D191" s="109"/>
      <c r="E191" s="103"/>
      <c r="F191" s="103"/>
      <c r="G191" s="110"/>
      <c r="H191" s="50"/>
      <c r="I191" s="111"/>
      <c r="J191" s="106">
        <f t="shared" si="6"/>
        <v>0</v>
      </c>
      <c r="K191" s="1" t="str">
        <f t="shared" si="8"/>
        <v>-</v>
      </c>
      <c r="L191" s="1" t="str">
        <f t="shared" si="7"/>
        <v>-</v>
      </c>
    </row>
    <row r="192" spans="1:12" ht="260.10000000000002" customHeight="1" x14ac:dyDescent="0.25">
      <c r="A192" s="107"/>
      <c r="B192" s="100"/>
      <c r="C192" s="108"/>
      <c r="D192" s="109"/>
      <c r="E192" s="103"/>
      <c r="F192" s="103"/>
      <c r="G192" s="110"/>
      <c r="H192" s="50"/>
      <c r="I192" s="111"/>
      <c r="J192" s="106">
        <f t="shared" si="6"/>
        <v>0</v>
      </c>
      <c r="K192" s="1" t="str">
        <f t="shared" si="8"/>
        <v>-</v>
      </c>
      <c r="L192" s="1" t="str">
        <f t="shared" si="7"/>
        <v>-</v>
      </c>
    </row>
    <row r="193" spans="1:12" ht="260.10000000000002" customHeight="1" x14ac:dyDescent="0.25">
      <c r="A193" s="107"/>
      <c r="B193" s="100"/>
      <c r="C193" s="108"/>
      <c r="D193" s="109"/>
      <c r="E193" s="103"/>
      <c r="F193" s="103"/>
      <c r="G193" s="110"/>
      <c r="H193" s="50"/>
      <c r="I193" s="111"/>
      <c r="J193" s="106">
        <f t="shared" si="6"/>
        <v>0</v>
      </c>
      <c r="K193" s="1" t="str">
        <f t="shared" si="8"/>
        <v>-</v>
      </c>
      <c r="L193" s="1" t="str">
        <f t="shared" si="7"/>
        <v>-</v>
      </c>
    </row>
    <row r="194" spans="1:12" ht="260.10000000000002" customHeight="1" x14ac:dyDescent="0.25">
      <c r="A194" s="107"/>
      <c r="B194" s="100"/>
      <c r="C194" s="108"/>
      <c r="D194" s="109"/>
      <c r="E194" s="103"/>
      <c r="F194" s="103"/>
      <c r="G194" s="110"/>
      <c r="H194" s="50"/>
      <c r="I194" s="111"/>
      <c r="J194" s="106">
        <f t="shared" si="6"/>
        <v>0</v>
      </c>
      <c r="K194" s="1" t="str">
        <f t="shared" si="8"/>
        <v>-</v>
      </c>
      <c r="L194" s="1" t="str">
        <f t="shared" si="7"/>
        <v>-</v>
      </c>
    </row>
    <row r="195" spans="1:12" ht="260.10000000000002" customHeight="1" x14ac:dyDescent="0.25">
      <c r="A195" s="107"/>
      <c r="B195" s="100"/>
      <c r="C195" s="108"/>
      <c r="D195" s="109"/>
      <c r="E195" s="103"/>
      <c r="F195" s="103"/>
      <c r="G195" s="110"/>
      <c r="H195" s="50"/>
      <c r="I195" s="111"/>
      <c r="J195" s="106">
        <f t="shared" ref="J195:J201" si="9">IF(B195="",0,IF(C195="",0,IF(C195="Staff Costs", G195*H195*I195,IF(C195="Travel and Accommodation",G195*H195*I195,G195*I195))))</f>
        <v>0</v>
      </c>
      <c r="K195" s="1" t="str">
        <f t="shared" si="8"/>
        <v>-</v>
      </c>
      <c r="L195" s="1" t="str">
        <f t="shared" si="7"/>
        <v>-</v>
      </c>
    </row>
    <row r="196" spans="1:12" ht="260.10000000000002" customHeight="1" x14ac:dyDescent="0.25">
      <c r="A196" s="107"/>
      <c r="B196" s="100"/>
      <c r="C196" s="108"/>
      <c r="D196" s="109"/>
      <c r="E196" s="103"/>
      <c r="F196" s="103"/>
      <c r="G196" s="110"/>
      <c r="H196" s="50"/>
      <c r="I196" s="111"/>
      <c r="J196" s="106">
        <f t="shared" si="9"/>
        <v>0</v>
      </c>
      <c r="K196" s="1" t="str">
        <f t="shared" si="8"/>
        <v>-</v>
      </c>
      <c r="L196" s="1" t="str">
        <f t="shared" ref="L196:L201" si="10">CONCATENATE(A196,"-",D196)</f>
        <v>-</v>
      </c>
    </row>
    <row r="197" spans="1:12" ht="260.10000000000002" customHeight="1" x14ac:dyDescent="0.25">
      <c r="A197" s="107"/>
      <c r="B197" s="100"/>
      <c r="C197" s="108"/>
      <c r="D197" s="109"/>
      <c r="E197" s="103"/>
      <c r="F197" s="103"/>
      <c r="G197" s="110"/>
      <c r="H197" s="50"/>
      <c r="I197" s="111"/>
      <c r="J197" s="106">
        <f t="shared" si="9"/>
        <v>0</v>
      </c>
      <c r="K197" s="1" t="str">
        <f>CONCATENATE(B197,"-",C197)</f>
        <v>-</v>
      </c>
      <c r="L197" s="1" t="str">
        <f t="shared" si="10"/>
        <v>-</v>
      </c>
    </row>
    <row r="198" spans="1:12" ht="260.10000000000002" customHeight="1" x14ac:dyDescent="0.25">
      <c r="A198" s="107"/>
      <c r="B198" s="100"/>
      <c r="C198" s="108"/>
      <c r="D198" s="109"/>
      <c r="E198" s="103"/>
      <c r="F198" s="103"/>
      <c r="G198" s="110"/>
      <c r="H198" s="50"/>
      <c r="I198" s="111"/>
      <c r="J198" s="106">
        <f t="shared" si="9"/>
        <v>0</v>
      </c>
      <c r="K198" s="1" t="str">
        <f>CONCATENATE(B198,"-",C198)</f>
        <v>-</v>
      </c>
      <c r="L198" s="1" t="str">
        <f t="shared" si="10"/>
        <v>-</v>
      </c>
    </row>
    <row r="199" spans="1:12" ht="260.10000000000002" customHeight="1" x14ac:dyDescent="0.25">
      <c r="A199" s="107"/>
      <c r="B199" s="100"/>
      <c r="C199" s="108"/>
      <c r="D199" s="109"/>
      <c r="E199" s="103"/>
      <c r="F199" s="103"/>
      <c r="G199" s="110"/>
      <c r="H199" s="50"/>
      <c r="I199" s="111"/>
      <c r="J199" s="106">
        <f t="shared" si="9"/>
        <v>0</v>
      </c>
      <c r="K199" s="1" t="str">
        <f>CONCATENATE(B199,"-",C199)</f>
        <v>-</v>
      </c>
      <c r="L199" s="1" t="str">
        <f t="shared" si="10"/>
        <v>-</v>
      </c>
    </row>
    <row r="200" spans="1:12" ht="260.10000000000002" customHeight="1" x14ac:dyDescent="0.25">
      <c r="A200" s="107"/>
      <c r="B200" s="100"/>
      <c r="C200" s="108"/>
      <c r="D200" s="109"/>
      <c r="E200" s="103"/>
      <c r="F200" s="103"/>
      <c r="G200" s="110"/>
      <c r="H200" s="50"/>
      <c r="I200" s="111"/>
      <c r="J200" s="106">
        <f t="shared" si="9"/>
        <v>0</v>
      </c>
      <c r="K200" s="1" t="str">
        <f>CONCATENATE(B200,"-",C200)</f>
        <v>-</v>
      </c>
      <c r="L200" s="1" t="str">
        <f t="shared" si="10"/>
        <v>-</v>
      </c>
    </row>
    <row r="201" spans="1:12" ht="260.10000000000002" customHeight="1" x14ac:dyDescent="0.25">
      <c r="A201" s="107"/>
      <c r="B201" s="100"/>
      <c r="C201" s="108"/>
      <c r="D201" s="117"/>
      <c r="E201" s="103"/>
      <c r="F201" s="103"/>
      <c r="G201" s="110"/>
      <c r="H201" s="50"/>
      <c r="I201" s="111"/>
      <c r="J201" s="106">
        <f t="shared" si="9"/>
        <v>0</v>
      </c>
      <c r="K201" s="1" t="str">
        <f>CONCATENATE(B201,"-",C201)</f>
        <v>-</v>
      </c>
      <c r="L201" s="1" t="str">
        <f t="shared" si="10"/>
        <v>-</v>
      </c>
    </row>
    <row r="202" spans="1:12" x14ac:dyDescent="0.25">
      <c r="E202" s="118"/>
      <c r="F202" s="118"/>
    </row>
    <row r="203" spans="1:12" x14ac:dyDescent="0.25">
      <c r="E203" s="118"/>
      <c r="F203" s="118"/>
    </row>
    <row r="204" spans="1:12" x14ac:dyDescent="0.25">
      <c r="E204" s="118"/>
      <c r="F204" s="118"/>
    </row>
    <row r="205" spans="1:12" x14ac:dyDescent="0.25">
      <c r="E205" s="118"/>
      <c r="F205" s="118"/>
    </row>
    <row r="206" spans="1:12" x14ac:dyDescent="0.25">
      <c r="E206" s="118"/>
      <c r="F206" s="118"/>
    </row>
    <row r="207" spans="1:12" x14ac:dyDescent="0.25">
      <c r="E207" s="118"/>
      <c r="F207" s="118"/>
    </row>
    <row r="208" spans="1:12" x14ac:dyDescent="0.25">
      <c r="E208" s="118"/>
      <c r="F208" s="118"/>
    </row>
    <row r="209" spans="5:6" x14ac:dyDescent="0.25">
      <c r="E209" s="118"/>
      <c r="F209" s="118"/>
    </row>
    <row r="210" spans="5:6" x14ac:dyDescent="0.25">
      <c r="E210" s="118"/>
      <c r="F210" s="118"/>
    </row>
    <row r="211" spans="5:6" x14ac:dyDescent="0.25">
      <c r="E211" s="118"/>
      <c r="F211" s="118"/>
    </row>
    <row r="212" spans="5:6" x14ac:dyDescent="0.25">
      <c r="E212" s="118"/>
      <c r="F212" s="118"/>
    </row>
    <row r="213" spans="5:6" x14ac:dyDescent="0.25">
      <c r="E213" s="118"/>
      <c r="F213" s="118"/>
    </row>
    <row r="214" spans="5:6" x14ac:dyDescent="0.25">
      <c r="E214" s="118"/>
      <c r="F214" s="118"/>
    </row>
    <row r="215" spans="5:6" x14ac:dyDescent="0.25">
      <c r="E215" s="118"/>
      <c r="F215" s="118"/>
    </row>
    <row r="216" spans="5:6" x14ac:dyDescent="0.25">
      <c r="E216" s="118"/>
      <c r="F216" s="118"/>
    </row>
    <row r="217" spans="5:6" x14ac:dyDescent="0.25">
      <c r="E217" s="118"/>
      <c r="F217" s="118"/>
    </row>
    <row r="218" spans="5:6" x14ac:dyDescent="0.25">
      <c r="E218" s="118"/>
      <c r="F218" s="118"/>
    </row>
    <row r="219" spans="5:6" x14ac:dyDescent="0.25">
      <c r="E219" s="118"/>
      <c r="F219" s="118"/>
    </row>
    <row r="220" spans="5:6" x14ac:dyDescent="0.25">
      <c r="E220" s="118"/>
      <c r="F220" s="118"/>
    </row>
    <row r="221" spans="5:6" x14ac:dyDescent="0.25">
      <c r="E221" s="118"/>
      <c r="F221" s="118"/>
    </row>
    <row r="222" spans="5:6" x14ac:dyDescent="0.25">
      <c r="E222" s="118"/>
      <c r="F222" s="118"/>
    </row>
    <row r="223" spans="5:6" x14ac:dyDescent="0.25">
      <c r="E223" s="118"/>
      <c r="F223" s="118"/>
    </row>
    <row r="224" spans="5:6" x14ac:dyDescent="0.25">
      <c r="E224" s="118"/>
      <c r="F224" s="118"/>
    </row>
    <row r="225" spans="5:6" x14ac:dyDescent="0.25">
      <c r="E225" s="118"/>
      <c r="F225" s="118"/>
    </row>
    <row r="226" spans="5:6" x14ac:dyDescent="0.25">
      <c r="E226" s="118"/>
      <c r="F226" s="118"/>
    </row>
    <row r="227" spans="5:6" x14ac:dyDescent="0.25">
      <c r="E227" s="118"/>
      <c r="F227" s="118"/>
    </row>
    <row r="228" spans="5:6" x14ac:dyDescent="0.25">
      <c r="E228" s="118"/>
      <c r="F228" s="118"/>
    </row>
    <row r="229" spans="5:6" x14ac:dyDescent="0.25">
      <c r="E229" s="118"/>
      <c r="F229" s="118"/>
    </row>
    <row r="230" spans="5:6" x14ac:dyDescent="0.25">
      <c r="E230" s="118"/>
      <c r="F230" s="118"/>
    </row>
    <row r="231" spans="5:6" x14ac:dyDescent="0.25">
      <c r="E231" s="118"/>
      <c r="F231" s="118"/>
    </row>
    <row r="232" spans="5:6" x14ac:dyDescent="0.25">
      <c r="E232" s="118"/>
      <c r="F232" s="118"/>
    </row>
    <row r="233" spans="5:6" x14ac:dyDescent="0.25">
      <c r="E233" s="118"/>
      <c r="F233" s="118"/>
    </row>
    <row r="234" spans="5:6" x14ac:dyDescent="0.25">
      <c r="E234" s="118"/>
      <c r="F234" s="118"/>
    </row>
    <row r="235" spans="5:6" x14ac:dyDescent="0.25">
      <c r="E235" s="118"/>
      <c r="F235" s="118"/>
    </row>
    <row r="236" spans="5:6" x14ac:dyDescent="0.25">
      <c r="E236" s="118"/>
      <c r="F236" s="118"/>
    </row>
    <row r="237" spans="5:6" x14ac:dyDescent="0.25">
      <c r="E237" s="118"/>
      <c r="F237" s="118"/>
    </row>
    <row r="238" spans="5:6" x14ac:dyDescent="0.25">
      <c r="E238" s="118"/>
      <c r="F238" s="118"/>
    </row>
    <row r="239" spans="5:6" x14ac:dyDescent="0.25">
      <c r="E239" s="118"/>
      <c r="F239" s="118"/>
    </row>
    <row r="240" spans="5:6" x14ac:dyDescent="0.25">
      <c r="E240" s="118"/>
      <c r="F240" s="118"/>
    </row>
    <row r="241" spans="5:6" x14ac:dyDescent="0.25">
      <c r="E241" s="118"/>
      <c r="F241" s="118"/>
    </row>
    <row r="242" spans="5:6" x14ac:dyDescent="0.25">
      <c r="E242" s="118"/>
      <c r="F242" s="118"/>
    </row>
    <row r="243" spans="5:6" x14ac:dyDescent="0.25">
      <c r="E243" s="118"/>
      <c r="F243" s="118"/>
    </row>
    <row r="244" spans="5:6" x14ac:dyDescent="0.25">
      <c r="E244" s="118"/>
      <c r="F244" s="118"/>
    </row>
    <row r="245" spans="5:6" x14ac:dyDescent="0.25">
      <c r="E245" s="118"/>
      <c r="F245" s="118"/>
    </row>
    <row r="246" spans="5:6" x14ac:dyDescent="0.25">
      <c r="E246" s="118"/>
      <c r="F246" s="118"/>
    </row>
    <row r="247" spans="5:6" x14ac:dyDescent="0.25">
      <c r="E247" s="118"/>
      <c r="F247" s="118"/>
    </row>
    <row r="248" spans="5:6" x14ac:dyDescent="0.25">
      <c r="E248" s="118"/>
      <c r="F248" s="118"/>
    </row>
    <row r="249" spans="5:6" x14ac:dyDescent="0.25">
      <c r="E249" s="118"/>
      <c r="F249" s="118"/>
    </row>
    <row r="250" spans="5:6" x14ac:dyDescent="0.25">
      <c r="E250" s="118"/>
      <c r="F250" s="118"/>
    </row>
    <row r="251" spans="5:6" x14ac:dyDescent="0.25">
      <c r="E251" s="118"/>
      <c r="F251" s="118"/>
    </row>
    <row r="252" spans="5:6" x14ac:dyDescent="0.25">
      <c r="E252" s="118"/>
      <c r="F252" s="118"/>
    </row>
    <row r="253" spans="5:6" x14ac:dyDescent="0.25">
      <c r="E253" s="118"/>
      <c r="F253" s="118"/>
    </row>
    <row r="254" spans="5:6" x14ac:dyDescent="0.25">
      <c r="E254" s="118"/>
      <c r="F254" s="118"/>
    </row>
    <row r="255" spans="5:6" x14ac:dyDescent="0.25">
      <c r="E255" s="118"/>
      <c r="F255" s="118"/>
    </row>
    <row r="256" spans="5:6" x14ac:dyDescent="0.25">
      <c r="E256" s="118"/>
      <c r="F256" s="118"/>
    </row>
    <row r="257" spans="5:6" x14ac:dyDescent="0.25">
      <c r="E257" s="118"/>
      <c r="F257" s="118"/>
    </row>
    <row r="258" spans="5:6" x14ac:dyDescent="0.25">
      <c r="E258" s="118"/>
      <c r="F258" s="118"/>
    </row>
    <row r="259" spans="5:6" x14ac:dyDescent="0.25">
      <c r="E259" s="118"/>
      <c r="F259" s="118"/>
    </row>
    <row r="260" spans="5:6" x14ac:dyDescent="0.25">
      <c r="E260" s="118"/>
      <c r="F260" s="118"/>
    </row>
    <row r="261" spans="5:6" x14ac:dyDescent="0.25">
      <c r="E261" s="118"/>
      <c r="F261" s="118"/>
    </row>
    <row r="262" spans="5:6" x14ac:dyDescent="0.25">
      <c r="E262" s="118"/>
      <c r="F262" s="118"/>
    </row>
    <row r="263" spans="5:6" x14ac:dyDescent="0.25">
      <c r="E263" s="118"/>
      <c r="F263" s="118"/>
    </row>
    <row r="264" spans="5:6" x14ac:dyDescent="0.25">
      <c r="E264" s="118"/>
      <c r="F264" s="118"/>
    </row>
    <row r="265" spans="5:6" x14ac:dyDescent="0.25">
      <c r="E265" s="118"/>
      <c r="F265" s="118"/>
    </row>
    <row r="266" spans="5:6" x14ac:dyDescent="0.25">
      <c r="E266" s="118"/>
      <c r="F266" s="118"/>
    </row>
    <row r="267" spans="5:6" x14ac:dyDescent="0.25">
      <c r="E267" s="118"/>
      <c r="F267" s="118"/>
    </row>
    <row r="268" spans="5:6" x14ac:dyDescent="0.25">
      <c r="E268" s="118"/>
      <c r="F268" s="118"/>
    </row>
    <row r="269" spans="5:6" x14ac:dyDescent="0.25">
      <c r="E269" s="118"/>
      <c r="F269" s="118"/>
    </row>
    <row r="270" spans="5:6" x14ac:dyDescent="0.25">
      <c r="E270" s="118"/>
      <c r="F270" s="118"/>
    </row>
    <row r="271" spans="5:6" x14ac:dyDescent="0.25">
      <c r="E271" s="118"/>
      <c r="F271" s="118"/>
    </row>
    <row r="272" spans="5:6" x14ac:dyDescent="0.25">
      <c r="E272" s="118"/>
      <c r="F272" s="118"/>
    </row>
    <row r="273" spans="5:6" x14ac:dyDescent="0.25">
      <c r="E273" s="118"/>
      <c r="F273" s="118"/>
    </row>
    <row r="274" spans="5:6" x14ac:dyDescent="0.25">
      <c r="E274" s="118"/>
      <c r="F274" s="118"/>
    </row>
    <row r="275" spans="5:6" x14ac:dyDescent="0.25">
      <c r="E275" s="118"/>
      <c r="F275" s="118"/>
    </row>
    <row r="276" spans="5:6" x14ac:dyDescent="0.25">
      <c r="E276" s="118"/>
      <c r="F276" s="118"/>
    </row>
    <row r="277" spans="5:6" x14ac:dyDescent="0.25">
      <c r="E277" s="118"/>
      <c r="F277" s="118"/>
    </row>
    <row r="278" spans="5:6" x14ac:dyDescent="0.25">
      <c r="E278" s="118"/>
      <c r="F278" s="118"/>
    </row>
    <row r="279" spans="5:6" x14ac:dyDescent="0.25">
      <c r="E279" s="118"/>
      <c r="F279" s="118"/>
    </row>
    <row r="280" spans="5:6" x14ac:dyDescent="0.25">
      <c r="E280" s="118"/>
      <c r="F280" s="118"/>
    </row>
    <row r="281" spans="5:6" x14ac:dyDescent="0.25">
      <c r="E281" s="118"/>
      <c r="F281" s="118"/>
    </row>
    <row r="282" spans="5:6" x14ac:dyDescent="0.25">
      <c r="E282" s="118"/>
      <c r="F282" s="118"/>
    </row>
    <row r="283" spans="5:6" x14ac:dyDescent="0.25">
      <c r="E283" s="118"/>
      <c r="F283" s="118"/>
    </row>
    <row r="284" spans="5:6" x14ac:dyDescent="0.25">
      <c r="E284" s="118"/>
      <c r="F284" s="118"/>
    </row>
    <row r="285" spans="5:6" x14ac:dyDescent="0.25">
      <c r="E285" s="118"/>
      <c r="F285" s="118"/>
    </row>
    <row r="286" spans="5:6" x14ac:dyDescent="0.25">
      <c r="E286" s="118"/>
      <c r="F286" s="118"/>
    </row>
    <row r="287" spans="5:6" x14ac:dyDescent="0.25">
      <c r="E287" s="118"/>
      <c r="F287" s="118"/>
    </row>
    <row r="288" spans="5:6" x14ac:dyDescent="0.25">
      <c r="E288" s="118"/>
      <c r="F288" s="118"/>
    </row>
    <row r="289" spans="5:6" x14ac:dyDescent="0.25">
      <c r="E289" s="118"/>
      <c r="F289" s="118"/>
    </row>
    <row r="290" spans="5:6" x14ac:dyDescent="0.25">
      <c r="E290" s="118"/>
      <c r="F290" s="118"/>
    </row>
    <row r="291" spans="5:6" x14ac:dyDescent="0.25">
      <c r="E291" s="118"/>
      <c r="F291" s="118"/>
    </row>
    <row r="292" spans="5:6" x14ac:dyDescent="0.25">
      <c r="E292" s="118"/>
      <c r="F292" s="118"/>
    </row>
    <row r="293" spans="5:6" x14ac:dyDescent="0.25">
      <c r="E293" s="118"/>
      <c r="F293" s="118"/>
    </row>
    <row r="294" spans="5:6" x14ac:dyDescent="0.25">
      <c r="E294" s="118"/>
      <c r="F294" s="118"/>
    </row>
    <row r="295" spans="5:6" x14ac:dyDescent="0.25">
      <c r="E295" s="118"/>
      <c r="F295" s="118"/>
    </row>
    <row r="296" spans="5:6" x14ac:dyDescent="0.25">
      <c r="E296" s="118"/>
      <c r="F296" s="118"/>
    </row>
    <row r="297" spans="5:6" x14ac:dyDescent="0.25">
      <c r="E297" s="118"/>
      <c r="F297" s="118"/>
    </row>
    <row r="298" spans="5:6" x14ac:dyDescent="0.25">
      <c r="E298" s="118"/>
      <c r="F298" s="118"/>
    </row>
    <row r="299" spans="5:6" x14ac:dyDescent="0.25">
      <c r="E299" s="118"/>
      <c r="F299" s="118"/>
    </row>
    <row r="300" spans="5:6" x14ac:dyDescent="0.25">
      <c r="E300" s="118"/>
      <c r="F300" s="118"/>
    </row>
    <row r="301" spans="5:6" x14ac:dyDescent="0.25">
      <c r="E301" s="118"/>
      <c r="F301" s="118"/>
    </row>
    <row r="302" spans="5:6" x14ac:dyDescent="0.25">
      <c r="E302" s="118"/>
      <c r="F302" s="118"/>
    </row>
    <row r="303" spans="5:6" x14ac:dyDescent="0.25">
      <c r="E303" s="118"/>
      <c r="F303" s="118"/>
    </row>
    <row r="304" spans="5:6" x14ac:dyDescent="0.25">
      <c r="E304" s="118"/>
      <c r="F304" s="118"/>
    </row>
    <row r="305" spans="5:6" x14ac:dyDescent="0.25">
      <c r="E305" s="118"/>
      <c r="F305" s="118"/>
    </row>
    <row r="306" spans="5:6" x14ac:dyDescent="0.25">
      <c r="E306" s="118"/>
      <c r="F306" s="118"/>
    </row>
    <row r="307" spans="5:6" x14ac:dyDescent="0.25">
      <c r="E307" s="118"/>
      <c r="F307" s="118"/>
    </row>
    <row r="308" spans="5:6" x14ac:dyDescent="0.25">
      <c r="E308" s="118"/>
      <c r="F308" s="118"/>
    </row>
    <row r="309" spans="5:6" x14ac:dyDescent="0.25">
      <c r="E309" s="118"/>
      <c r="F309" s="118"/>
    </row>
    <row r="310" spans="5:6" x14ac:dyDescent="0.25">
      <c r="E310" s="118"/>
      <c r="F310" s="118"/>
    </row>
    <row r="311" spans="5:6" x14ac:dyDescent="0.25">
      <c r="E311" s="118"/>
      <c r="F311" s="118"/>
    </row>
    <row r="312" spans="5:6" x14ac:dyDescent="0.25">
      <c r="E312" s="118"/>
      <c r="F312" s="118"/>
    </row>
    <row r="313" spans="5:6" x14ac:dyDescent="0.25">
      <c r="E313" s="118"/>
      <c r="F313" s="118"/>
    </row>
    <row r="314" spans="5:6" x14ac:dyDescent="0.25">
      <c r="E314" s="118"/>
      <c r="F314" s="118"/>
    </row>
    <row r="315" spans="5:6" x14ac:dyDescent="0.25">
      <c r="E315" s="118"/>
      <c r="F315" s="118"/>
    </row>
    <row r="316" spans="5:6" x14ac:dyDescent="0.25">
      <c r="E316" s="118"/>
      <c r="F316" s="118"/>
    </row>
    <row r="317" spans="5:6" x14ac:dyDescent="0.25">
      <c r="E317" s="118"/>
      <c r="F317" s="118"/>
    </row>
    <row r="318" spans="5:6" x14ac:dyDescent="0.25">
      <c r="E318" s="118"/>
      <c r="F318" s="118"/>
    </row>
    <row r="319" spans="5:6" x14ac:dyDescent="0.25">
      <c r="E319" s="118"/>
      <c r="F319" s="118"/>
    </row>
    <row r="320" spans="5:6" x14ac:dyDescent="0.25">
      <c r="E320" s="118"/>
      <c r="F320" s="118"/>
    </row>
    <row r="321" spans="5:6" x14ac:dyDescent="0.25">
      <c r="E321" s="118"/>
      <c r="F321" s="118"/>
    </row>
    <row r="322" spans="5:6" x14ac:dyDescent="0.25">
      <c r="E322" s="118"/>
      <c r="F322" s="118"/>
    </row>
    <row r="323" spans="5:6" x14ac:dyDescent="0.25">
      <c r="E323" s="118"/>
      <c r="F323" s="118"/>
    </row>
    <row r="324" spans="5:6" x14ac:dyDescent="0.25">
      <c r="E324" s="118"/>
      <c r="F324" s="118"/>
    </row>
    <row r="325" spans="5:6" x14ac:dyDescent="0.25">
      <c r="E325" s="118"/>
      <c r="F325" s="118"/>
    </row>
    <row r="326" spans="5:6" x14ac:dyDescent="0.25">
      <c r="E326" s="118"/>
      <c r="F326" s="118"/>
    </row>
    <row r="327" spans="5:6" x14ac:dyDescent="0.25">
      <c r="E327" s="118"/>
      <c r="F327" s="118"/>
    </row>
    <row r="328" spans="5:6" x14ac:dyDescent="0.25">
      <c r="E328" s="118"/>
      <c r="F328" s="118"/>
    </row>
    <row r="329" spans="5:6" x14ac:dyDescent="0.25">
      <c r="E329" s="118"/>
      <c r="F329" s="118"/>
    </row>
    <row r="330" spans="5:6" x14ac:dyDescent="0.25">
      <c r="E330" s="118"/>
      <c r="F330" s="118"/>
    </row>
    <row r="331" spans="5:6" x14ac:dyDescent="0.25">
      <c r="E331" s="118"/>
      <c r="F331" s="118"/>
    </row>
    <row r="332" spans="5:6" x14ac:dyDescent="0.25">
      <c r="E332" s="118"/>
      <c r="F332" s="118"/>
    </row>
    <row r="333" spans="5:6" x14ac:dyDescent="0.25">
      <c r="E333" s="118"/>
      <c r="F333" s="118"/>
    </row>
    <row r="334" spans="5:6" x14ac:dyDescent="0.25">
      <c r="E334" s="118"/>
      <c r="F334" s="118"/>
    </row>
    <row r="335" spans="5:6" x14ac:dyDescent="0.25">
      <c r="E335" s="118"/>
      <c r="F335" s="118"/>
    </row>
    <row r="336" spans="5:6" x14ac:dyDescent="0.25">
      <c r="E336" s="118"/>
      <c r="F336" s="118"/>
    </row>
    <row r="337" spans="5:6" x14ac:dyDescent="0.25">
      <c r="E337" s="118"/>
      <c r="F337" s="118"/>
    </row>
    <row r="338" spans="5:6" x14ac:dyDescent="0.25">
      <c r="E338" s="118"/>
      <c r="F338" s="118"/>
    </row>
    <row r="339" spans="5:6" x14ac:dyDescent="0.25">
      <c r="E339" s="118"/>
      <c r="F339" s="118"/>
    </row>
    <row r="340" spans="5:6" x14ac:dyDescent="0.25">
      <c r="E340" s="118"/>
      <c r="F340" s="118"/>
    </row>
    <row r="341" spans="5:6" x14ac:dyDescent="0.25">
      <c r="E341" s="118"/>
      <c r="F341" s="118"/>
    </row>
    <row r="342" spans="5:6" x14ac:dyDescent="0.25">
      <c r="E342" s="118"/>
      <c r="F342" s="118"/>
    </row>
    <row r="343" spans="5:6" x14ac:dyDescent="0.25">
      <c r="E343" s="118"/>
      <c r="F343" s="118"/>
    </row>
    <row r="344" spans="5:6" x14ac:dyDescent="0.25">
      <c r="E344" s="118"/>
      <c r="F344" s="118"/>
    </row>
    <row r="345" spans="5:6" x14ac:dyDescent="0.25">
      <c r="E345" s="118"/>
      <c r="F345" s="118"/>
    </row>
    <row r="346" spans="5:6" x14ac:dyDescent="0.25">
      <c r="E346" s="118"/>
      <c r="F346" s="118"/>
    </row>
    <row r="347" spans="5:6" x14ac:dyDescent="0.25">
      <c r="E347" s="118"/>
      <c r="F347" s="118"/>
    </row>
    <row r="348" spans="5:6" x14ac:dyDescent="0.25">
      <c r="E348" s="118"/>
      <c r="F348" s="118"/>
    </row>
    <row r="349" spans="5:6" x14ac:dyDescent="0.25">
      <c r="E349" s="118"/>
      <c r="F349" s="118"/>
    </row>
    <row r="350" spans="5:6" x14ac:dyDescent="0.25">
      <c r="E350" s="118"/>
      <c r="F350" s="118"/>
    </row>
    <row r="351" spans="5:6" x14ac:dyDescent="0.25">
      <c r="E351" s="118"/>
      <c r="F351" s="118"/>
    </row>
    <row r="352" spans="5:6" x14ac:dyDescent="0.25">
      <c r="E352" s="118"/>
      <c r="F352" s="118"/>
    </row>
    <row r="353" spans="5:6" x14ac:dyDescent="0.25">
      <c r="E353" s="118"/>
      <c r="F353" s="118"/>
    </row>
    <row r="354" spans="5:6" x14ac:dyDescent="0.25">
      <c r="E354" s="118"/>
      <c r="F354" s="118"/>
    </row>
    <row r="355" spans="5:6" x14ac:dyDescent="0.25">
      <c r="E355" s="118"/>
      <c r="F355" s="118"/>
    </row>
    <row r="356" spans="5:6" x14ac:dyDescent="0.25">
      <c r="E356" s="118"/>
      <c r="F356" s="118"/>
    </row>
    <row r="357" spans="5:6" x14ac:dyDescent="0.25">
      <c r="E357" s="118"/>
      <c r="F357" s="118"/>
    </row>
    <row r="358" spans="5:6" x14ac:dyDescent="0.25">
      <c r="E358" s="118"/>
      <c r="F358" s="118"/>
    </row>
    <row r="359" spans="5:6" x14ac:dyDescent="0.25">
      <c r="E359" s="118"/>
      <c r="F359" s="118"/>
    </row>
    <row r="360" spans="5:6" x14ac:dyDescent="0.25">
      <c r="E360" s="118"/>
      <c r="F360" s="118"/>
    </row>
    <row r="361" spans="5:6" x14ac:dyDescent="0.25">
      <c r="E361" s="118"/>
      <c r="F361" s="118"/>
    </row>
    <row r="362" spans="5:6" x14ac:dyDescent="0.25">
      <c r="E362" s="118"/>
      <c r="F362" s="118"/>
    </row>
    <row r="363" spans="5:6" x14ac:dyDescent="0.25">
      <c r="E363" s="118"/>
      <c r="F363" s="118"/>
    </row>
    <row r="364" spans="5:6" x14ac:dyDescent="0.25">
      <c r="E364" s="118"/>
      <c r="F364" s="118"/>
    </row>
    <row r="365" spans="5:6" x14ac:dyDescent="0.25">
      <c r="E365" s="118"/>
      <c r="F365" s="118"/>
    </row>
    <row r="366" spans="5:6" x14ac:dyDescent="0.25">
      <c r="E366" s="118"/>
      <c r="F366" s="118"/>
    </row>
    <row r="367" spans="5:6" x14ac:dyDescent="0.25">
      <c r="E367" s="118"/>
      <c r="F367" s="118"/>
    </row>
    <row r="368" spans="5:6" x14ac:dyDescent="0.25">
      <c r="E368" s="118"/>
      <c r="F368" s="118"/>
    </row>
    <row r="369" spans="5:6" x14ac:dyDescent="0.25">
      <c r="E369" s="118"/>
      <c r="F369" s="118"/>
    </row>
    <row r="370" spans="5:6" x14ac:dyDescent="0.25">
      <c r="E370" s="118"/>
      <c r="F370" s="118"/>
    </row>
    <row r="371" spans="5:6" x14ac:dyDescent="0.25">
      <c r="E371" s="118"/>
      <c r="F371" s="118"/>
    </row>
    <row r="372" spans="5:6" x14ac:dyDescent="0.25">
      <c r="E372" s="118"/>
      <c r="F372" s="118"/>
    </row>
    <row r="373" spans="5:6" x14ac:dyDescent="0.25">
      <c r="E373" s="118"/>
      <c r="F373" s="118"/>
    </row>
    <row r="374" spans="5:6" x14ac:dyDescent="0.25">
      <c r="E374" s="118"/>
      <c r="F374" s="118"/>
    </row>
    <row r="375" spans="5:6" x14ac:dyDescent="0.25">
      <c r="E375" s="118"/>
      <c r="F375" s="118"/>
    </row>
    <row r="376" spans="5:6" x14ac:dyDescent="0.25">
      <c r="E376" s="118"/>
      <c r="F376" s="118"/>
    </row>
    <row r="377" spans="5:6" x14ac:dyDescent="0.25">
      <c r="E377" s="118"/>
      <c r="F377" s="118"/>
    </row>
    <row r="378" spans="5:6" x14ac:dyDescent="0.25">
      <c r="E378" s="118"/>
      <c r="F378" s="118"/>
    </row>
    <row r="379" spans="5:6" x14ac:dyDescent="0.25">
      <c r="E379" s="118"/>
      <c r="F379" s="118"/>
    </row>
    <row r="380" spans="5:6" x14ac:dyDescent="0.25">
      <c r="E380" s="118"/>
      <c r="F380" s="118"/>
    </row>
    <row r="381" spans="5:6" x14ac:dyDescent="0.25">
      <c r="E381" s="118"/>
      <c r="F381" s="118"/>
    </row>
    <row r="382" spans="5:6" x14ac:dyDescent="0.25">
      <c r="E382" s="118"/>
      <c r="F382" s="118"/>
    </row>
    <row r="383" spans="5:6" x14ac:dyDescent="0.25">
      <c r="E383" s="118"/>
      <c r="F383" s="118"/>
    </row>
    <row r="384" spans="5:6" x14ac:dyDescent="0.25">
      <c r="E384" s="118"/>
      <c r="F384" s="118"/>
    </row>
    <row r="385" spans="5:6" x14ac:dyDescent="0.25">
      <c r="E385" s="118"/>
      <c r="F385" s="118"/>
    </row>
    <row r="386" spans="5:6" x14ac:dyDescent="0.25">
      <c r="E386" s="118"/>
      <c r="F386" s="118"/>
    </row>
    <row r="387" spans="5:6" x14ac:dyDescent="0.25">
      <c r="E387" s="118"/>
      <c r="F387" s="118"/>
    </row>
    <row r="388" spans="5:6" x14ac:dyDescent="0.25">
      <c r="E388" s="118"/>
      <c r="F388" s="118"/>
    </row>
    <row r="389" spans="5:6" x14ac:dyDescent="0.25">
      <c r="E389" s="118"/>
      <c r="F389" s="118"/>
    </row>
    <row r="390" spans="5:6" x14ac:dyDescent="0.25">
      <c r="E390" s="118"/>
      <c r="F390" s="118"/>
    </row>
    <row r="391" spans="5:6" x14ac:dyDescent="0.25">
      <c r="E391" s="118"/>
      <c r="F391" s="118"/>
    </row>
    <row r="392" spans="5:6" x14ac:dyDescent="0.25">
      <c r="E392" s="118"/>
      <c r="F392" s="118"/>
    </row>
    <row r="393" spans="5:6" x14ac:dyDescent="0.25">
      <c r="E393" s="118"/>
      <c r="F393" s="118"/>
    </row>
    <row r="394" spans="5:6" x14ac:dyDescent="0.25">
      <c r="E394" s="118"/>
      <c r="F394" s="118"/>
    </row>
    <row r="395" spans="5:6" x14ac:dyDescent="0.25">
      <c r="E395" s="118"/>
      <c r="F395" s="118"/>
    </row>
    <row r="396" spans="5:6" x14ac:dyDescent="0.25">
      <c r="E396" s="118"/>
      <c r="F396" s="118"/>
    </row>
    <row r="397" spans="5:6" x14ac:dyDescent="0.25">
      <c r="E397" s="118"/>
      <c r="F397" s="118"/>
    </row>
    <row r="398" spans="5:6" x14ac:dyDescent="0.25">
      <c r="E398" s="118"/>
      <c r="F398" s="118"/>
    </row>
    <row r="399" spans="5:6" x14ac:dyDescent="0.25">
      <c r="E399" s="118"/>
      <c r="F399" s="118"/>
    </row>
    <row r="400" spans="5:6" x14ac:dyDescent="0.25">
      <c r="E400" s="118"/>
      <c r="F400" s="118"/>
    </row>
    <row r="401" spans="5:6" x14ac:dyDescent="0.25">
      <c r="E401" s="118"/>
      <c r="F401" s="118"/>
    </row>
    <row r="402" spans="5:6" x14ac:dyDescent="0.25">
      <c r="E402" s="118"/>
      <c r="F402" s="118"/>
    </row>
    <row r="403" spans="5:6" x14ac:dyDescent="0.25">
      <c r="E403" s="118"/>
      <c r="F403" s="118"/>
    </row>
    <row r="404" spans="5:6" x14ac:dyDescent="0.25">
      <c r="E404" s="118"/>
      <c r="F404" s="118"/>
    </row>
    <row r="405" spans="5:6" x14ac:dyDescent="0.25">
      <c r="E405" s="118"/>
      <c r="F405" s="118"/>
    </row>
    <row r="406" spans="5:6" x14ac:dyDescent="0.25">
      <c r="E406" s="118"/>
      <c r="F406" s="118"/>
    </row>
    <row r="407" spans="5:6" x14ac:dyDescent="0.25">
      <c r="E407" s="118"/>
      <c r="F407" s="118"/>
    </row>
    <row r="408" spans="5:6" x14ac:dyDescent="0.25">
      <c r="E408" s="118"/>
      <c r="F408" s="118"/>
    </row>
    <row r="409" spans="5:6" x14ac:dyDescent="0.25">
      <c r="E409" s="118"/>
      <c r="F409" s="118"/>
    </row>
    <row r="410" spans="5:6" x14ac:dyDescent="0.25">
      <c r="E410" s="118"/>
      <c r="F410" s="118"/>
    </row>
    <row r="411" spans="5:6" x14ac:dyDescent="0.25">
      <c r="E411" s="118"/>
      <c r="F411" s="118"/>
    </row>
    <row r="412" spans="5:6" x14ac:dyDescent="0.25">
      <c r="E412" s="118"/>
      <c r="F412" s="118"/>
    </row>
    <row r="413" spans="5:6" x14ac:dyDescent="0.25">
      <c r="E413" s="118"/>
      <c r="F413" s="118"/>
    </row>
    <row r="414" spans="5:6" x14ac:dyDescent="0.25">
      <c r="E414" s="118"/>
      <c r="F414" s="118"/>
    </row>
    <row r="415" spans="5:6" x14ac:dyDescent="0.25">
      <c r="E415" s="118"/>
      <c r="F415" s="118"/>
    </row>
    <row r="416" spans="5:6" x14ac:dyDescent="0.25">
      <c r="E416" s="118"/>
      <c r="F416" s="118"/>
    </row>
    <row r="417" spans="5:6" x14ac:dyDescent="0.25">
      <c r="E417" s="118"/>
      <c r="F417" s="118"/>
    </row>
    <row r="418" spans="5:6" x14ac:dyDescent="0.25">
      <c r="E418" s="118"/>
      <c r="F418" s="118"/>
    </row>
    <row r="419" spans="5:6" x14ac:dyDescent="0.25">
      <c r="E419" s="118"/>
      <c r="F419" s="118"/>
    </row>
    <row r="420" spans="5:6" x14ac:dyDescent="0.25">
      <c r="E420" s="118"/>
      <c r="F420" s="118"/>
    </row>
    <row r="421" spans="5:6" x14ac:dyDescent="0.25">
      <c r="E421" s="118"/>
      <c r="F421" s="118"/>
    </row>
    <row r="422" spans="5:6" x14ac:dyDescent="0.25">
      <c r="E422" s="118"/>
      <c r="F422" s="118"/>
    </row>
    <row r="423" spans="5:6" x14ac:dyDescent="0.25">
      <c r="E423" s="118"/>
      <c r="F423" s="118"/>
    </row>
    <row r="424" spans="5:6" x14ac:dyDescent="0.25">
      <c r="E424" s="118"/>
      <c r="F424" s="118"/>
    </row>
    <row r="425" spans="5:6" x14ac:dyDescent="0.25">
      <c r="E425" s="118"/>
      <c r="F425" s="118"/>
    </row>
    <row r="426" spans="5:6" x14ac:dyDescent="0.25">
      <c r="E426" s="118"/>
      <c r="F426" s="118"/>
    </row>
    <row r="427" spans="5:6" x14ac:dyDescent="0.25">
      <c r="E427" s="118"/>
      <c r="F427" s="118"/>
    </row>
    <row r="428" spans="5:6" x14ac:dyDescent="0.25">
      <c r="E428" s="118"/>
      <c r="F428" s="118"/>
    </row>
    <row r="429" spans="5:6" x14ac:dyDescent="0.25">
      <c r="E429" s="118"/>
      <c r="F429" s="118"/>
    </row>
    <row r="430" spans="5:6" x14ac:dyDescent="0.25">
      <c r="E430" s="118"/>
      <c r="F430" s="118"/>
    </row>
    <row r="431" spans="5:6" x14ac:dyDescent="0.25">
      <c r="E431" s="118"/>
      <c r="F431" s="118"/>
    </row>
    <row r="432" spans="5:6" x14ac:dyDescent="0.25">
      <c r="E432" s="118"/>
      <c r="F432" s="118"/>
    </row>
    <row r="433" spans="5:6" x14ac:dyDescent="0.25">
      <c r="E433" s="118"/>
      <c r="F433" s="118"/>
    </row>
    <row r="434" spans="5:6" x14ac:dyDescent="0.25">
      <c r="E434" s="118"/>
      <c r="F434" s="118"/>
    </row>
    <row r="435" spans="5:6" x14ac:dyDescent="0.25">
      <c r="E435" s="118"/>
      <c r="F435" s="118"/>
    </row>
    <row r="436" spans="5:6" x14ac:dyDescent="0.25">
      <c r="E436" s="118"/>
      <c r="F436" s="118"/>
    </row>
    <row r="437" spans="5:6" x14ac:dyDescent="0.25">
      <c r="E437" s="118"/>
      <c r="F437" s="118"/>
    </row>
    <row r="438" spans="5:6" x14ac:dyDescent="0.25">
      <c r="E438" s="118"/>
      <c r="F438" s="118"/>
    </row>
    <row r="439" spans="5:6" x14ac:dyDescent="0.25">
      <c r="E439" s="118"/>
      <c r="F439" s="118"/>
    </row>
    <row r="440" spans="5:6" x14ac:dyDescent="0.25">
      <c r="E440" s="118"/>
      <c r="F440" s="118"/>
    </row>
    <row r="441" spans="5:6" x14ac:dyDescent="0.25">
      <c r="E441" s="118"/>
      <c r="F441" s="118"/>
    </row>
    <row r="442" spans="5:6" x14ac:dyDescent="0.25">
      <c r="E442" s="118"/>
      <c r="F442" s="118"/>
    </row>
    <row r="443" spans="5:6" x14ac:dyDescent="0.25">
      <c r="E443" s="118"/>
      <c r="F443" s="118"/>
    </row>
    <row r="444" spans="5:6" x14ac:dyDescent="0.25">
      <c r="E444" s="118"/>
      <c r="F444" s="118"/>
    </row>
    <row r="445" spans="5:6" x14ac:dyDescent="0.25">
      <c r="E445" s="118"/>
      <c r="F445" s="118"/>
    </row>
    <row r="446" spans="5:6" x14ac:dyDescent="0.25">
      <c r="E446" s="118"/>
      <c r="F446" s="118"/>
    </row>
    <row r="447" spans="5:6" x14ac:dyDescent="0.25">
      <c r="E447" s="118"/>
      <c r="F447" s="118"/>
    </row>
    <row r="448" spans="5:6" x14ac:dyDescent="0.25">
      <c r="E448" s="118"/>
      <c r="F448" s="118"/>
    </row>
    <row r="449" spans="5:6" x14ac:dyDescent="0.25">
      <c r="E449" s="118"/>
      <c r="F449" s="118"/>
    </row>
    <row r="450" spans="5:6" x14ac:dyDescent="0.25">
      <c r="E450" s="118"/>
      <c r="F450" s="118"/>
    </row>
    <row r="451" spans="5:6" x14ac:dyDescent="0.25">
      <c r="E451" s="118"/>
      <c r="F451" s="118"/>
    </row>
    <row r="452" spans="5:6" x14ac:dyDescent="0.25">
      <c r="E452" s="118"/>
      <c r="F452" s="118"/>
    </row>
    <row r="453" spans="5:6" x14ac:dyDescent="0.25">
      <c r="E453" s="118"/>
      <c r="F453" s="118"/>
    </row>
    <row r="454" spans="5:6" x14ac:dyDescent="0.25">
      <c r="E454" s="118"/>
      <c r="F454" s="118"/>
    </row>
    <row r="455" spans="5:6" x14ac:dyDescent="0.25">
      <c r="E455" s="118"/>
      <c r="F455" s="118"/>
    </row>
    <row r="456" spans="5:6" x14ac:dyDescent="0.25">
      <c r="E456" s="118"/>
      <c r="F456" s="118"/>
    </row>
    <row r="457" spans="5:6" x14ac:dyDescent="0.25">
      <c r="E457" s="118"/>
      <c r="F457" s="118"/>
    </row>
    <row r="458" spans="5:6" x14ac:dyDescent="0.25">
      <c r="E458" s="118"/>
      <c r="F458" s="118"/>
    </row>
    <row r="459" spans="5:6" x14ac:dyDescent="0.25">
      <c r="E459" s="118"/>
      <c r="F459" s="118"/>
    </row>
    <row r="460" spans="5:6" x14ac:dyDescent="0.25">
      <c r="E460" s="118"/>
      <c r="F460" s="118"/>
    </row>
    <row r="461" spans="5:6" x14ac:dyDescent="0.25">
      <c r="E461" s="118"/>
      <c r="F461" s="118"/>
    </row>
    <row r="462" spans="5:6" x14ac:dyDescent="0.25">
      <c r="E462" s="118"/>
      <c r="F462" s="118"/>
    </row>
    <row r="463" spans="5:6" x14ac:dyDescent="0.25">
      <c r="E463" s="118"/>
      <c r="F463" s="118"/>
    </row>
    <row r="464" spans="5:6" x14ac:dyDescent="0.25">
      <c r="E464" s="118"/>
      <c r="F464" s="118"/>
    </row>
    <row r="465" spans="5:6" x14ac:dyDescent="0.25">
      <c r="E465" s="118"/>
      <c r="F465" s="118"/>
    </row>
    <row r="466" spans="5:6" x14ac:dyDescent="0.25">
      <c r="E466" s="118"/>
      <c r="F466" s="118"/>
    </row>
    <row r="467" spans="5:6" x14ac:dyDescent="0.25">
      <c r="E467" s="118"/>
      <c r="F467" s="118"/>
    </row>
    <row r="468" spans="5:6" x14ac:dyDescent="0.25">
      <c r="E468" s="118"/>
      <c r="F468" s="118"/>
    </row>
    <row r="469" spans="5:6" x14ac:dyDescent="0.25">
      <c r="E469" s="118"/>
      <c r="F469" s="118"/>
    </row>
    <row r="470" spans="5:6" x14ac:dyDescent="0.25">
      <c r="E470" s="118"/>
      <c r="F470" s="118"/>
    </row>
    <row r="471" spans="5:6" x14ac:dyDescent="0.25">
      <c r="E471" s="118"/>
      <c r="F471" s="118"/>
    </row>
    <row r="472" spans="5:6" x14ac:dyDescent="0.25">
      <c r="E472" s="118"/>
      <c r="F472" s="118"/>
    </row>
    <row r="473" spans="5:6" x14ac:dyDescent="0.25">
      <c r="E473" s="118"/>
      <c r="F473" s="118"/>
    </row>
    <row r="474" spans="5:6" x14ac:dyDescent="0.25">
      <c r="E474" s="118"/>
      <c r="F474" s="118"/>
    </row>
    <row r="475" spans="5:6" x14ac:dyDescent="0.25">
      <c r="E475" s="118"/>
      <c r="F475" s="118"/>
    </row>
    <row r="476" spans="5:6" x14ac:dyDescent="0.25">
      <c r="E476" s="118"/>
      <c r="F476" s="118"/>
    </row>
    <row r="477" spans="5:6" x14ac:dyDescent="0.25">
      <c r="E477" s="118"/>
      <c r="F477" s="118"/>
    </row>
    <row r="478" spans="5:6" x14ac:dyDescent="0.25">
      <c r="E478" s="118"/>
      <c r="F478" s="118"/>
    </row>
    <row r="479" spans="5:6" x14ac:dyDescent="0.25">
      <c r="E479" s="118"/>
      <c r="F479" s="118"/>
    </row>
    <row r="480" spans="5:6" x14ac:dyDescent="0.25">
      <c r="E480" s="118"/>
      <c r="F480" s="118"/>
    </row>
    <row r="481" spans="5:6" x14ac:dyDescent="0.25">
      <c r="E481" s="118"/>
      <c r="F481" s="118"/>
    </row>
    <row r="482" spans="5:6" x14ac:dyDescent="0.25">
      <c r="E482" s="118"/>
      <c r="F482" s="118"/>
    </row>
    <row r="483" spans="5:6" x14ac:dyDescent="0.25">
      <c r="E483" s="118"/>
      <c r="F483" s="118"/>
    </row>
    <row r="484" spans="5:6" x14ac:dyDescent="0.25">
      <c r="E484" s="118"/>
      <c r="F484" s="118"/>
    </row>
    <row r="485" spans="5:6" x14ac:dyDescent="0.25">
      <c r="E485" s="118"/>
      <c r="F485" s="118"/>
    </row>
    <row r="486" spans="5:6" x14ac:dyDescent="0.25">
      <c r="E486" s="118"/>
      <c r="F486" s="118"/>
    </row>
    <row r="487" spans="5:6" x14ac:dyDescent="0.25">
      <c r="E487" s="118"/>
      <c r="F487" s="118"/>
    </row>
    <row r="488" spans="5:6" x14ac:dyDescent="0.25">
      <c r="E488" s="118"/>
      <c r="F488" s="118"/>
    </row>
    <row r="489" spans="5:6" x14ac:dyDescent="0.25">
      <c r="E489" s="118"/>
      <c r="F489" s="118"/>
    </row>
    <row r="490" spans="5:6" x14ac:dyDescent="0.25">
      <c r="E490" s="118"/>
      <c r="F490" s="118"/>
    </row>
    <row r="491" spans="5:6" x14ac:dyDescent="0.25">
      <c r="E491" s="118"/>
      <c r="F491" s="118"/>
    </row>
    <row r="492" spans="5:6" x14ac:dyDescent="0.25">
      <c r="E492" s="118"/>
      <c r="F492" s="118"/>
    </row>
    <row r="493" spans="5:6" x14ac:dyDescent="0.25">
      <c r="E493" s="118"/>
      <c r="F493" s="118"/>
    </row>
    <row r="494" spans="5:6" x14ac:dyDescent="0.25">
      <c r="E494" s="118"/>
      <c r="F494" s="118"/>
    </row>
    <row r="495" spans="5:6" x14ac:dyDescent="0.25">
      <c r="E495" s="118"/>
      <c r="F495" s="118"/>
    </row>
    <row r="496" spans="5:6" x14ac:dyDescent="0.25">
      <c r="E496" s="118"/>
      <c r="F496" s="118"/>
    </row>
    <row r="497" spans="5:6" x14ac:dyDescent="0.25">
      <c r="E497" s="118"/>
      <c r="F497" s="118"/>
    </row>
    <row r="498" spans="5:6" x14ac:dyDescent="0.25">
      <c r="E498" s="118"/>
      <c r="F498" s="118"/>
    </row>
    <row r="499" spans="5:6" x14ac:dyDescent="0.25">
      <c r="E499" s="118"/>
      <c r="F499" s="118"/>
    </row>
    <row r="500" spans="5:6" x14ac:dyDescent="0.25">
      <c r="E500" s="118"/>
      <c r="F500" s="118"/>
    </row>
    <row r="501" spans="5:6" x14ac:dyDescent="0.25">
      <c r="E501" s="118"/>
      <c r="F501" s="118"/>
    </row>
    <row r="502" spans="5:6" x14ac:dyDescent="0.25">
      <c r="E502" s="118"/>
      <c r="F502" s="118"/>
    </row>
    <row r="503" spans="5:6" x14ac:dyDescent="0.25">
      <c r="E503" s="118"/>
      <c r="F503" s="118"/>
    </row>
    <row r="504" spans="5:6" x14ac:dyDescent="0.25">
      <c r="E504" s="118"/>
      <c r="F504" s="118"/>
    </row>
    <row r="505" spans="5:6" x14ac:dyDescent="0.25">
      <c r="E505" s="118"/>
      <c r="F505" s="118"/>
    </row>
    <row r="506" spans="5:6" x14ac:dyDescent="0.25">
      <c r="E506" s="118"/>
      <c r="F506" s="118"/>
    </row>
    <row r="507" spans="5:6" x14ac:dyDescent="0.25">
      <c r="E507" s="118"/>
      <c r="F507" s="118"/>
    </row>
    <row r="508" spans="5:6" x14ac:dyDescent="0.25">
      <c r="E508" s="118"/>
      <c r="F508" s="118"/>
    </row>
    <row r="509" spans="5:6" x14ac:dyDescent="0.25">
      <c r="E509" s="118"/>
      <c r="F509" s="118"/>
    </row>
    <row r="510" spans="5:6" x14ac:dyDescent="0.25">
      <c r="E510" s="118"/>
      <c r="F510" s="118"/>
    </row>
    <row r="511" spans="5:6" x14ac:dyDescent="0.25">
      <c r="E511" s="118"/>
      <c r="F511" s="118"/>
    </row>
    <row r="512" spans="5:6" x14ac:dyDescent="0.25">
      <c r="E512" s="118"/>
      <c r="F512" s="118"/>
    </row>
    <row r="513" spans="5:6" x14ac:dyDescent="0.25">
      <c r="E513" s="118"/>
      <c r="F513" s="118"/>
    </row>
    <row r="514" spans="5:6" x14ac:dyDescent="0.25">
      <c r="E514" s="118"/>
      <c r="F514" s="118"/>
    </row>
    <row r="515" spans="5:6" x14ac:dyDescent="0.25">
      <c r="E515" s="118"/>
      <c r="F515" s="118"/>
    </row>
    <row r="516" spans="5:6" x14ac:dyDescent="0.25">
      <c r="E516" s="118"/>
      <c r="F516" s="118"/>
    </row>
    <row r="517" spans="5:6" x14ac:dyDescent="0.25">
      <c r="E517" s="118"/>
      <c r="F517" s="118"/>
    </row>
    <row r="518" spans="5:6" x14ac:dyDescent="0.25">
      <c r="E518" s="118"/>
      <c r="F518" s="118"/>
    </row>
    <row r="519" spans="5:6" x14ac:dyDescent="0.25">
      <c r="E519" s="118"/>
      <c r="F519" s="118"/>
    </row>
    <row r="520" spans="5:6" x14ac:dyDescent="0.25">
      <c r="E520" s="118"/>
      <c r="F520" s="118"/>
    </row>
    <row r="521" spans="5:6" x14ac:dyDescent="0.25">
      <c r="E521" s="118"/>
      <c r="F521" s="118"/>
    </row>
    <row r="522" spans="5:6" x14ac:dyDescent="0.25">
      <c r="E522" s="118"/>
      <c r="F522" s="118"/>
    </row>
    <row r="523" spans="5:6" x14ac:dyDescent="0.25">
      <c r="E523" s="118"/>
      <c r="F523" s="118"/>
    </row>
    <row r="524" spans="5:6" x14ac:dyDescent="0.25">
      <c r="E524" s="118"/>
      <c r="F524" s="118"/>
    </row>
    <row r="525" spans="5:6" x14ac:dyDescent="0.25">
      <c r="E525" s="118"/>
      <c r="F525" s="118"/>
    </row>
    <row r="526" spans="5:6" x14ac:dyDescent="0.25">
      <c r="E526" s="118"/>
      <c r="F526" s="118"/>
    </row>
    <row r="527" spans="5:6" x14ac:dyDescent="0.25">
      <c r="E527" s="118"/>
      <c r="F527" s="118"/>
    </row>
    <row r="528" spans="5:6" x14ac:dyDescent="0.25">
      <c r="E528" s="118"/>
      <c r="F528" s="118"/>
    </row>
    <row r="529" spans="5:6" x14ac:dyDescent="0.25">
      <c r="E529" s="118"/>
      <c r="F529" s="118"/>
    </row>
    <row r="530" spans="5:6" x14ac:dyDescent="0.25">
      <c r="E530" s="118"/>
      <c r="F530" s="118"/>
    </row>
    <row r="531" spans="5:6" x14ac:dyDescent="0.25">
      <c r="E531" s="118"/>
      <c r="F531" s="118"/>
    </row>
    <row r="532" spans="5:6" x14ac:dyDescent="0.25">
      <c r="E532" s="118"/>
      <c r="F532" s="118"/>
    </row>
    <row r="533" spans="5:6" x14ac:dyDescent="0.25">
      <c r="E533" s="118"/>
      <c r="F533" s="118"/>
    </row>
    <row r="534" spans="5:6" x14ac:dyDescent="0.25">
      <c r="E534" s="118"/>
      <c r="F534" s="118"/>
    </row>
    <row r="535" spans="5:6" x14ac:dyDescent="0.25">
      <c r="E535" s="118"/>
      <c r="F535" s="118"/>
    </row>
    <row r="536" spans="5:6" x14ac:dyDescent="0.25">
      <c r="E536" s="118"/>
      <c r="F536" s="118"/>
    </row>
    <row r="537" spans="5:6" x14ac:dyDescent="0.25">
      <c r="E537" s="118"/>
      <c r="F537" s="118"/>
    </row>
    <row r="538" spans="5:6" x14ac:dyDescent="0.25">
      <c r="E538" s="118"/>
      <c r="F538" s="118"/>
    </row>
    <row r="539" spans="5:6" x14ac:dyDescent="0.25">
      <c r="E539" s="118"/>
      <c r="F539" s="118"/>
    </row>
    <row r="540" spans="5:6" x14ac:dyDescent="0.25">
      <c r="E540" s="118"/>
      <c r="F540" s="118"/>
    </row>
    <row r="541" spans="5:6" x14ac:dyDescent="0.25">
      <c r="E541" s="118"/>
      <c r="F541" s="118"/>
    </row>
    <row r="542" spans="5:6" x14ac:dyDescent="0.25">
      <c r="E542" s="118"/>
      <c r="F542" s="118"/>
    </row>
    <row r="543" spans="5:6" x14ac:dyDescent="0.25">
      <c r="E543" s="118"/>
      <c r="F543" s="118"/>
    </row>
    <row r="544" spans="5:6" x14ac:dyDescent="0.25">
      <c r="E544" s="118"/>
      <c r="F544" s="118"/>
    </row>
    <row r="545" spans="5:6" x14ac:dyDescent="0.25">
      <c r="E545" s="118"/>
      <c r="F545" s="118"/>
    </row>
    <row r="546" spans="5:6" x14ac:dyDescent="0.25">
      <c r="E546" s="118"/>
      <c r="F546" s="118"/>
    </row>
    <row r="547" spans="5:6" x14ac:dyDescent="0.25">
      <c r="E547" s="118"/>
      <c r="F547" s="118"/>
    </row>
    <row r="548" spans="5:6" x14ac:dyDescent="0.25">
      <c r="E548" s="118"/>
      <c r="F548" s="118"/>
    </row>
    <row r="549" spans="5:6" x14ac:dyDescent="0.25">
      <c r="E549" s="118"/>
      <c r="F549" s="118"/>
    </row>
    <row r="550" spans="5:6" x14ac:dyDescent="0.25">
      <c r="E550" s="118"/>
      <c r="F550" s="118"/>
    </row>
    <row r="551" spans="5:6" x14ac:dyDescent="0.25">
      <c r="E551" s="118"/>
      <c r="F551" s="118"/>
    </row>
    <row r="552" spans="5:6" x14ac:dyDescent="0.25">
      <c r="E552" s="118"/>
      <c r="F552" s="118"/>
    </row>
    <row r="553" spans="5:6" x14ac:dyDescent="0.25">
      <c r="E553" s="118"/>
      <c r="F553" s="118"/>
    </row>
    <row r="554" spans="5:6" x14ac:dyDescent="0.25">
      <c r="E554" s="118"/>
      <c r="F554" s="118"/>
    </row>
    <row r="555" spans="5:6" x14ac:dyDescent="0.25">
      <c r="E555" s="118"/>
      <c r="F555" s="118"/>
    </row>
    <row r="556" spans="5:6" x14ac:dyDescent="0.25">
      <c r="E556" s="118"/>
      <c r="F556" s="118"/>
    </row>
    <row r="557" spans="5:6" x14ac:dyDescent="0.25">
      <c r="E557" s="118"/>
      <c r="F557" s="118"/>
    </row>
    <row r="558" spans="5:6" x14ac:dyDescent="0.25">
      <c r="E558" s="118"/>
      <c r="F558" s="118"/>
    </row>
    <row r="559" spans="5:6" x14ac:dyDescent="0.25">
      <c r="E559" s="118"/>
      <c r="F559" s="118"/>
    </row>
    <row r="560" spans="5:6" x14ac:dyDescent="0.25">
      <c r="E560" s="118"/>
      <c r="F560" s="118"/>
    </row>
    <row r="561" spans="5:6" x14ac:dyDescent="0.25">
      <c r="E561" s="118"/>
      <c r="F561" s="118"/>
    </row>
    <row r="562" spans="5:6" x14ac:dyDescent="0.25">
      <c r="E562" s="118"/>
      <c r="F562" s="118"/>
    </row>
    <row r="563" spans="5:6" x14ac:dyDescent="0.25">
      <c r="E563" s="118"/>
      <c r="F563" s="118"/>
    </row>
    <row r="564" spans="5:6" x14ac:dyDescent="0.25">
      <c r="E564" s="118"/>
      <c r="F564" s="118"/>
    </row>
    <row r="565" spans="5:6" x14ac:dyDescent="0.25">
      <c r="E565" s="118"/>
      <c r="F565" s="118"/>
    </row>
    <row r="566" spans="5:6" x14ac:dyDescent="0.25">
      <c r="E566" s="118"/>
      <c r="F566" s="118"/>
    </row>
    <row r="567" spans="5:6" x14ac:dyDescent="0.25">
      <c r="E567" s="118"/>
      <c r="F567" s="118"/>
    </row>
    <row r="568" spans="5:6" x14ac:dyDescent="0.25">
      <c r="E568" s="118"/>
      <c r="F568" s="118"/>
    </row>
    <row r="569" spans="5:6" x14ac:dyDescent="0.25">
      <c r="E569" s="118"/>
      <c r="F569" s="118"/>
    </row>
    <row r="570" spans="5:6" x14ac:dyDescent="0.25">
      <c r="E570" s="118"/>
      <c r="F570" s="118"/>
    </row>
    <row r="571" spans="5:6" x14ac:dyDescent="0.25">
      <c r="E571" s="118"/>
      <c r="F571" s="118"/>
    </row>
    <row r="572" spans="5:6" x14ac:dyDescent="0.25">
      <c r="E572" s="118"/>
      <c r="F572" s="118"/>
    </row>
    <row r="573" spans="5:6" x14ac:dyDescent="0.25">
      <c r="E573" s="118"/>
      <c r="F573" s="118"/>
    </row>
    <row r="574" spans="5:6" x14ac:dyDescent="0.25">
      <c r="E574" s="118"/>
      <c r="F574" s="118"/>
    </row>
    <row r="575" spans="5:6" x14ac:dyDescent="0.25">
      <c r="E575" s="118"/>
      <c r="F575" s="118"/>
    </row>
    <row r="576" spans="5:6" x14ac:dyDescent="0.25">
      <c r="E576" s="118"/>
      <c r="F576" s="118"/>
    </row>
    <row r="577" spans="5:6" x14ac:dyDescent="0.25">
      <c r="E577" s="118"/>
      <c r="F577" s="118"/>
    </row>
    <row r="578" spans="5:6" x14ac:dyDescent="0.25">
      <c r="E578" s="118"/>
      <c r="F578" s="118"/>
    </row>
    <row r="579" spans="5:6" x14ac:dyDescent="0.25">
      <c r="E579" s="118"/>
      <c r="F579" s="118"/>
    </row>
    <row r="580" spans="5:6" x14ac:dyDescent="0.25">
      <c r="E580" s="118"/>
      <c r="F580" s="118"/>
    </row>
    <row r="581" spans="5:6" x14ac:dyDescent="0.25">
      <c r="E581" s="118"/>
      <c r="F581" s="118"/>
    </row>
    <row r="582" spans="5:6" x14ac:dyDescent="0.25">
      <c r="E582" s="118"/>
      <c r="F582" s="118"/>
    </row>
    <row r="583" spans="5:6" x14ac:dyDescent="0.25">
      <c r="E583" s="118"/>
      <c r="F583" s="118"/>
    </row>
    <row r="584" spans="5:6" x14ac:dyDescent="0.25">
      <c r="E584" s="118"/>
      <c r="F584" s="118"/>
    </row>
    <row r="585" spans="5:6" x14ac:dyDescent="0.25">
      <c r="E585" s="118"/>
      <c r="F585" s="118"/>
    </row>
    <row r="586" spans="5:6" x14ac:dyDescent="0.25">
      <c r="E586" s="118"/>
      <c r="F586" s="118"/>
    </row>
    <row r="587" spans="5:6" x14ac:dyDescent="0.25">
      <c r="E587" s="118"/>
      <c r="F587" s="118"/>
    </row>
    <row r="588" spans="5:6" x14ac:dyDescent="0.25">
      <c r="E588" s="118"/>
      <c r="F588" s="118"/>
    </row>
    <row r="589" spans="5:6" x14ac:dyDescent="0.25">
      <c r="E589" s="118"/>
      <c r="F589" s="118"/>
    </row>
    <row r="590" spans="5:6" x14ac:dyDescent="0.25">
      <c r="E590" s="118"/>
      <c r="F590" s="118"/>
    </row>
    <row r="591" spans="5:6" x14ac:dyDescent="0.25">
      <c r="E591" s="118"/>
      <c r="F591" s="118"/>
    </row>
    <row r="592" spans="5:6" x14ac:dyDescent="0.25">
      <c r="E592" s="118"/>
      <c r="F592" s="118"/>
    </row>
    <row r="593" spans="5:6" x14ac:dyDescent="0.25">
      <c r="E593" s="118"/>
      <c r="F593" s="118"/>
    </row>
    <row r="594" spans="5:6" x14ac:dyDescent="0.25">
      <c r="E594" s="118"/>
      <c r="F594" s="118"/>
    </row>
    <row r="595" spans="5:6" x14ac:dyDescent="0.25">
      <c r="E595" s="118"/>
      <c r="F595" s="118"/>
    </row>
    <row r="596" spans="5:6" x14ac:dyDescent="0.25">
      <c r="E596" s="118"/>
      <c r="F596" s="118"/>
    </row>
    <row r="597" spans="5:6" x14ac:dyDescent="0.25">
      <c r="E597" s="118"/>
      <c r="F597" s="118"/>
    </row>
    <row r="598" spans="5:6" x14ac:dyDescent="0.25">
      <c r="E598" s="118"/>
      <c r="F598" s="118"/>
    </row>
    <row r="599" spans="5:6" x14ac:dyDescent="0.25">
      <c r="E599" s="118"/>
      <c r="F599" s="118"/>
    </row>
    <row r="600" spans="5:6" x14ac:dyDescent="0.25">
      <c r="E600" s="118"/>
      <c r="F600" s="118"/>
    </row>
    <row r="601" spans="5:6" x14ac:dyDescent="0.25">
      <c r="E601" s="118"/>
      <c r="F601" s="118"/>
    </row>
    <row r="602" spans="5:6" x14ac:dyDescent="0.25">
      <c r="E602" s="118"/>
      <c r="F602" s="118"/>
    </row>
    <row r="603" spans="5:6" x14ac:dyDescent="0.25">
      <c r="E603" s="118"/>
      <c r="F603" s="118"/>
    </row>
    <row r="604" spans="5:6" x14ac:dyDescent="0.25">
      <c r="E604" s="118"/>
      <c r="F604" s="118"/>
    </row>
    <row r="605" spans="5:6" x14ac:dyDescent="0.25">
      <c r="E605" s="118"/>
      <c r="F605" s="118"/>
    </row>
    <row r="606" spans="5:6" x14ac:dyDescent="0.25">
      <c r="E606" s="118"/>
      <c r="F606" s="118"/>
    </row>
    <row r="607" spans="5:6" x14ac:dyDescent="0.25">
      <c r="E607" s="118"/>
      <c r="F607" s="118"/>
    </row>
    <row r="608" spans="5:6" x14ac:dyDescent="0.25">
      <c r="E608" s="118"/>
      <c r="F608" s="118"/>
    </row>
    <row r="609" spans="5:6" x14ac:dyDescent="0.25">
      <c r="E609" s="118"/>
      <c r="F609" s="118"/>
    </row>
    <row r="610" spans="5:6" x14ac:dyDescent="0.25">
      <c r="E610" s="118"/>
      <c r="F610" s="118"/>
    </row>
    <row r="611" spans="5:6" x14ac:dyDescent="0.25">
      <c r="E611" s="118"/>
      <c r="F611" s="118"/>
    </row>
    <row r="612" spans="5:6" x14ac:dyDescent="0.25">
      <c r="E612" s="118"/>
      <c r="F612" s="118"/>
    </row>
    <row r="613" spans="5:6" x14ac:dyDescent="0.25">
      <c r="E613" s="118"/>
      <c r="F613" s="118"/>
    </row>
    <row r="614" spans="5:6" x14ac:dyDescent="0.25">
      <c r="E614" s="118"/>
      <c r="F614" s="118"/>
    </row>
    <row r="615" spans="5:6" x14ac:dyDescent="0.25">
      <c r="E615" s="118"/>
      <c r="F615" s="118"/>
    </row>
    <row r="616" spans="5:6" x14ac:dyDescent="0.25">
      <c r="E616" s="118"/>
      <c r="F616" s="118"/>
    </row>
    <row r="617" spans="5:6" x14ac:dyDescent="0.25">
      <c r="E617" s="118"/>
      <c r="F617" s="118"/>
    </row>
    <row r="618" spans="5:6" x14ac:dyDescent="0.25">
      <c r="E618" s="118"/>
      <c r="F618" s="118"/>
    </row>
    <row r="619" spans="5:6" x14ac:dyDescent="0.25">
      <c r="E619" s="118"/>
      <c r="F619" s="118"/>
    </row>
    <row r="620" spans="5:6" x14ac:dyDescent="0.25">
      <c r="E620" s="118"/>
      <c r="F620" s="118"/>
    </row>
    <row r="621" spans="5:6" x14ac:dyDescent="0.25">
      <c r="E621" s="118"/>
      <c r="F621" s="118"/>
    </row>
    <row r="622" spans="5:6" x14ac:dyDescent="0.25">
      <c r="E622" s="118"/>
      <c r="F622" s="118"/>
    </row>
    <row r="623" spans="5:6" x14ac:dyDescent="0.25">
      <c r="E623" s="118"/>
      <c r="F623" s="118"/>
    </row>
    <row r="624" spans="5:6" x14ac:dyDescent="0.25">
      <c r="E624" s="118"/>
      <c r="F624" s="118"/>
    </row>
    <row r="625" spans="5:6" x14ac:dyDescent="0.25">
      <c r="E625" s="118"/>
      <c r="F625" s="118"/>
    </row>
    <row r="626" spans="5:6" x14ac:dyDescent="0.25">
      <c r="E626" s="118"/>
      <c r="F626" s="118"/>
    </row>
    <row r="627" spans="5:6" x14ac:dyDescent="0.25">
      <c r="E627" s="118"/>
      <c r="F627" s="118"/>
    </row>
    <row r="628" spans="5:6" x14ac:dyDescent="0.25">
      <c r="E628" s="118"/>
      <c r="F628" s="118"/>
    </row>
    <row r="629" spans="5:6" x14ac:dyDescent="0.25">
      <c r="E629" s="118"/>
      <c r="F629" s="118"/>
    </row>
    <row r="630" spans="5:6" x14ac:dyDescent="0.25">
      <c r="E630" s="118"/>
      <c r="F630" s="118"/>
    </row>
    <row r="631" spans="5:6" x14ac:dyDescent="0.25">
      <c r="E631" s="118"/>
      <c r="F631" s="118"/>
    </row>
    <row r="632" spans="5:6" x14ac:dyDescent="0.25">
      <c r="E632" s="118"/>
      <c r="F632" s="118"/>
    </row>
    <row r="633" spans="5:6" x14ac:dyDescent="0.25">
      <c r="E633" s="118"/>
      <c r="F633" s="118"/>
    </row>
    <row r="634" spans="5:6" x14ac:dyDescent="0.25">
      <c r="E634" s="118"/>
      <c r="F634" s="118"/>
    </row>
    <row r="635" spans="5:6" x14ac:dyDescent="0.25">
      <c r="E635" s="118"/>
      <c r="F635" s="118"/>
    </row>
    <row r="636" spans="5:6" x14ac:dyDescent="0.25">
      <c r="E636" s="118"/>
      <c r="F636" s="118"/>
    </row>
    <row r="637" spans="5:6" x14ac:dyDescent="0.25">
      <c r="E637" s="118"/>
      <c r="F637" s="118"/>
    </row>
    <row r="638" spans="5:6" x14ac:dyDescent="0.25">
      <c r="E638" s="118"/>
      <c r="F638" s="118"/>
    </row>
    <row r="639" spans="5:6" x14ac:dyDescent="0.25">
      <c r="E639" s="118"/>
      <c r="F639" s="118"/>
    </row>
    <row r="640" spans="5:6" x14ac:dyDescent="0.25">
      <c r="E640" s="118"/>
      <c r="F640" s="118"/>
    </row>
    <row r="641" spans="5:6" x14ac:dyDescent="0.25">
      <c r="E641" s="118"/>
      <c r="F641" s="118"/>
    </row>
    <row r="642" spans="5:6" x14ac:dyDescent="0.25">
      <c r="E642" s="118"/>
      <c r="F642" s="118"/>
    </row>
    <row r="643" spans="5:6" x14ac:dyDescent="0.25">
      <c r="E643" s="118"/>
      <c r="F643" s="118"/>
    </row>
    <row r="644" spans="5:6" x14ac:dyDescent="0.25">
      <c r="E644" s="118"/>
      <c r="F644" s="118"/>
    </row>
    <row r="645" spans="5:6" x14ac:dyDescent="0.25">
      <c r="E645" s="118"/>
      <c r="F645" s="118"/>
    </row>
    <row r="646" spans="5:6" x14ac:dyDescent="0.25">
      <c r="E646" s="118"/>
      <c r="F646" s="118"/>
    </row>
    <row r="647" spans="5:6" x14ac:dyDescent="0.25">
      <c r="E647" s="118"/>
      <c r="F647" s="118"/>
    </row>
    <row r="648" spans="5:6" x14ac:dyDescent="0.25">
      <c r="E648" s="118"/>
      <c r="F648" s="118"/>
    </row>
    <row r="649" spans="5:6" x14ac:dyDescent="0.25">
      <c r="E649" s="118"/>
      <c r="F649" s="118"/>
    </row>
    <row r="650" spans="5:6" x14ac:dyDescent="0.25">
      <c r="E650" s="118"/>
      <c r="F650" s="118"/>
    </row>
    <row r="651" spans="5:6" x14ac:dyDescent="0.25">
      <c r="E651" s="118"/>
      <c r="F651" s="118"/>
    </row>
    <row r="652" spans="5:6" x14ac:dyDescent="0.25">
      <c r="E652" s="118"/>
      <c r="F652" s="118"/>
    </row>
    <row r="653" spans="5:6" x14ac:dyDescent="0.25">
      <c r="E653" s="118"/>
      <c r="F653" s="118"/>
    </row>
    <row r="654" spans="5:6" x14ac:dyDescent="0.25">
      <c r="E654" s="118"/>
      <c r="F654" s="118"/>
    </row>
    <row r="655" spans="5:6" x14ac:dyDescent="0.25">
      <c r="E655" s="118"/>
      <c r="F655" s="118"/>
    </row>
    <row r="656" spans="5:6" x14ac:dyDescent="0.25">
      <c r="E656" s="118"/>
      <c r="F656" s="118"/>
    </row>
    <row r="657" spans="5:6" x14ac:dyDescent="0.25">
      <c r="E657" s="118"/>
      <c r="F657" s="118"/>
    </row>
    <row r="658" spans="5:6" x14ac:dyDescent="0.25">
      <c r="E658" s="118"/>
      <c r="F658" s="118"/>
    </row>
    <row r="659" spans="5:6" x14ac:dyDescent="0.25">
      <c r="E659" s="118"/>
      <c r="F659" s="118"/>
    </row>
    <row r="660" spans="5:6" x14ac:dyDescent="0.25">
      <c r="E660" s="118"/>
      <c r="F660" s="118"/>
    </row>
    <row r="661" spans="5:6" x14ac:dyDescent="0.25">
      <c r="E661" s="118"/>
      <c r="F661" s="118"/>
    </row>
    <row r="662" spans="5:6" x14ac:dyDescent="0.25">
      <c r="E662" s="118"/>
      <c r="F662" s="118"/>
    </row>
    <row r="663" spans="5:6" x14ac:dyDescent="0.25">
      <c r="E663" s="118"/>
      <c r="F663" s="118"/>
    </row>
    <row r="664" spans="5:6" x14ac:dyDescent="0.25">
      <c r="E664" s="118"/>
      <c r="F664" s="118"/>
    </row>
    <row r="665" spans="5:6" x14ac:dyDescent="0.25">
      <c r="E665" s="118"/>
      <c r="F665" s="118"/>
    </row>
    <row r="666" spans="5:6" x14ac:dyDescent="0.25">
      <c r="E666" s="118"/>
      <c r="F666" s="118"/>
    </row>
    <row r="667" spans="5:6" x14ac:dyDescent="0.25">
      <c r="E667" s="118"/>
      <c r="F667" s="118"/>
    </row>
    <row r="668" spans="5:6" x14ac:dyDescent="0.25">
      <c r="E668" s="118"/>
      <c r="F668" s="118"/>
    </row>
    <row r="669" spans="5:6" x14ac:dyDescent="0.25">
      <c r="E669" s="118"/>
      <c r="F669" s="118"/>
    </row>
    <row r="670" spans="5:6" x14ac:dyDescent="0.25">
      <c r="E670" s="118"/>
      <c r="F670" s="118"/>
    </row>
    <row r="671" spans="5:6" x14ac:dyDescent="0.25">
      <c r="E671" s="118"/>
      <c r="F671" s="118"/>
    </row>
    <row r="672" spans="5:6" x14ac:dyDescent="0.25">
      <c r="E672" s="118"/>
      <c r="F672" s="118"/>
    </row>
    <row r="673" spans="5:6" x14ac:dyDescent="0.25">
      <c r="E673" s="118"/>
      <c r="F673" s="118"/>
    </row>
    <row r="674" spans="5:6" x14ac:dyDescent="0.25">
      <c r="E674" s="118"/>
      <c r="F674" s="118"/>
    </row>
    <row r="675" spans="5:6" x14ac:dyDescent="0.25">
      <c r="E675" s="118"/>
      <c r="F675" s="118"/>
    </row>
    <row r="676" spans="5:6" x14ac:dyDescent="0.25">
      <c r="E676" s="118"/>
      <c r="F676" s="118"/>
    </row>
    <row r="677" spans="5:6" x14ac:dyDescent="0.25">
      <c r="E677" s="118"/>
      <c r="F677" s="118"/>
    </row>
    <row r="678" spans="5:6" x14ac:dyDescent="0.25">
      <c r="E678" s="118"/>
      <c r="F678" s="118"/>
    </row>
    <row r="679" spans="5:6" x14ac:dyDescent="0.25">
      <c r="E679" s="118"/>
      <c r="F679" s="118"/>
    </row>
    <row r="680" spans="5:6" x14ac:dyDescent="0.25">
      <c r="E680" s="118"/>
      <c r="F680" s="118"/>
    </row>
    <row r="681" spans="5:6" x14ac:dyDescent="0.25">
      <c r="E681" s="118"/>
      <c r="F681" s="118"/>
    </row>
    <row r="682" spans="5:6" x14ac:dyDescent="0.25">
      <c r="E682" s="118"/>
      <c r="F682" s="118"/>
    </row>
    <row r="683" spans="5:6" x14ac:dyDescent="0.25">
      <c r="E683" s="118"/>
      <c r="F683" s="118"/>
    </row>
    <row r="684" spans="5:6" x14ac:dyDescent="0.25">
      <c r="E684" s="118"/>
      <c r="F684" s="118"/>
    </row>
    <row r="685" spans="5:6" x14ac:dyDescent="0.25">
      <c r="E685" s="118"/>
      <c r="F685" s="118"/>
    </row>
    <row r="686" spans="5:6" x14ac:dyDescent="0.25">
      <c r="E686" s="118"/>
      <c r="F686" s="118"/>
    </row>
    <row r="687" spans="5:6" x14ac:dyDescent="0.25">
      <c r="E687" s="118"/>
      <c r="F687" s="118"/>
    </row>
    <row r="688" spans="5:6" x14ac:dyDescent="0.25">
      <c r="E688" s="118"/>
      <c r="F688" s="118"/>
    </row>
    <row r="689" spans="5:6" x14ac:dyDescent="0.25">
      <c r="E689" s="118"/>
      <c r="F689" s="118"/>
    </row>
    <row r="690" spans="5:6" x14ac:dyDescent="0.25">
      <c r="E690" s="118"/>
      <c r="F690" s="118"/>
    </row>
    <row r="691" spans="5:6" x14ac:dyDescent="0.25">
      <c r="E691" s="118"/>
      <c r="F691" s="118"/>
    </row>
    <row r="692" spans="5:6" x14ac:dyDescent="0.25">
      <c r="E692" s="118"/>
      <c r="F692" s="118"/>
    </row>
    <row r="693" spans="5:6" x14ac:dyDescent="0.25">
      <c r="E693" s="118"/>
      <c r="F693" s="118"/>
    </row>
    <row r="694" spans="5:6" x14ac:dyDescent="0.25">
      <c r="E694" s="118"/>
      <c r="F694" s="118"/>
    </row>
    <row r="695" spans="5:6" x14ac:dyDescent="0.25">
      <c r="E695" s="118"/>
      <c r="F695" s="118"/>
    </row>
    <row r="696" spans="5:6" x14ac:dyDescent="0.25">
      <c r="E696" s="118"/>
      <c r="F696" s="118"/>
    </row>
    <row r="697" spans="5:6" x14ac:dyDescent="0.25">
      <c r="E697" s="118"/>
      <c r="F697" s="118"/>
    </row>
    <row r="698" spans="5:6" x14ac:dyDescent="0.25">
      <c r="E698" s="118"/>
      <c r="F698" s="118"/>
    </row>
    <row r="699" spans="5:6" x14ac:dyDescent="0.25">
      <c r="E699" s="118"/>
      <c r="F699" s="118"/>
    </row>
    <row r="700" spans="5:6" x14ac:dyDescent="0.25">
      <c r="E700" s="118"/>
      <c r="F700" s="118"/>
    </row>
    <row r="701" spans="5:6" x14ac:dyDescent="0.25">
      <c r="E701" s="118"/>
      <c r="F701" s="118"/>
    </row>
    <row r="702" spans="5:6" x14ac:dyDescent="0.25">
      <c r="E702" s="118"/>
      <c r="F702" s="118"/>
    </row>
    <row r="703" spans="5:6" x14ac:dyDescent="0.25">
      <c r="E703" s="118"/>
      <c r="F703" s="118"/>
    </row>
    <row r="704" spans="5:6" x14ac:dyDescent="0.25">
      <c r="E704" s="118"/>
      <c r="F704" s="118"/>
    </row>
    <row r="705" spans="5:6" x14ac:dyDescent="0.25">
      <c r="E705" s="118"/>
      <c r="F705" s="118"/>
    </row>
    <row r="706" spans="5:6" x14ac:dyDescent="0.25">
      <c r="E706" s="118"/>
      <c r="F706" s="118"/>
    </row>
    <row r="707" spans="5:6" x14ac:dyDescent="0.25">
      <c r="E707" s="118"/>
      <c r="F707" s="118"/>
    </row>
    <row r="708" spans="5:6" x14ac:dyDescent="0.25">
      <c r="E708" s="118"/>
      <c r="F708" s="118"/>
    </row>
    <row r="709" spans="5:6" x14ac:dyDescent="0.25">
      <c r="E709" s="118"/>
      <c r="F709" s="118"/>
    </row>
    <row r="710" spans="5:6" x14ac:dyDescent="0.25">
      <c r="E710" s="118"/>
      <c r="F710" s="118"/>
    </row>
    <row r="711" spans="5:6" x14ac:dyDescent="0.25">
      <c r="E711" s="118"/>
      <c r="F711" s="118"/>
    </row>
    <row r="712" spans="5:6" x14ac:dyDescent="0.25">
      <c r="E712" s="118"/>
      <c r="F712" s="118"/>
    </row>
    <row r="713" spans="5:6" x14ac:dyDescent="0.25">
      <c r="E713" s="118"/>
      <c r="F713" s="118"/>
    </row>
    <row r="714" spans="5:6" x14ac:dyDescent="0.25">
      <c r="E714" s="118"/>
      <c r="F714" s="118"/>
    </row>
    <row r="715" spans="5:6" x14ac:dyDescent="0.25">
      <c r="E715" s="118"/>
      <c r="F715" s="118"/>
    </row>
    <row r="716" spans="5:6" x14ac:dyDescent="0.25">
      <c r="E716" s="118"/>
      <c r="F716" s="118"/>
    </row>
    <row r="717" spans="5:6" x14ac:dyDescent="0.25">
      <c r="E717" s="118"/>
      <c r="F717" s="118"/>
    </row>
    <row r="718" spans="5:6" x14ac:dyDescent="0.25">
      <c r="E718" s="118"/>
      <c r="F718" s="118"/>
    </row>
    <row r="719" spans="5:6" x14ac:dyDescent="0.25">
      <c r="E719" s="118"/>
      <c r="F719" s="118"/>
    </row>
    <row r="720" spans="5:6" x14ac:dyDescent="0.25">
      <c r="E720" s="118"/>
      <c r="F720" s="118"/>
    </row>
    <row r="721" spans="5:6" x14ac:dyDescent="0.25">
      <c r="E721" s="118"/>
      <c r="F721" s="118"/>
    </row>
    <row r="722" spans="5:6" x14ac:dyDescent="0.25">
      <c r="E722" s="118"/>
      <c r="F722" s="118"/>
    </row>
    <row r="723" spans="5:6" x14ac:dyDescent="0.25">
      <c r="E723" s="118"/>
      <c r="F723" s="118"/>
    </row>
    <row r="724" spans="5:6" x14ac:dyDescent="0.25">
      <c r="E724" s="118"/>
      <c r="F724" s="118"/>
    </row>
    <row r="725" spans="5:6" x14ac:dyDescent="0.25">
      <c r="E725" s="118"/>
      <c r="F725" s="118"/>
    </row>
    <row r="726" spans="5:6" x14ac:dyDescent="0.25">
      <c r="E726" s="118"/>
      <c r="F726" s="118"/>
    </row>
    <row r="727" spans="5:6" x14ac:dyDescent="0.25">
      <c r="E727" s="118"/>
      <c r="F727" s="118"/>
    </row>
    <row r="728" spans="5:6" x14ac:dyDescent="0.25">
      <c r="E728" s="118"/>
      <c r="F728" s="118"/>
    </row>
    <row r="729" spans="5:6" x14ac:dyDescent="0.25">
      <c r="E729" s="118"/>
      <c r="F729" s="118"/>
    </row>
    <row r="730" spans="5:6" x14ac:dyDescent="0.25">
      <c r="E730" s="118"/>
      <c r="F730" s="118"/>
    </row>
    <row r="731" spans="5:6" x14ac:dyDescent="0.25">
      <c r="E731" s="118"/>
      <c r="F731" s="118"/>
    </row>
    <row r="732" spans="5:6" x14ac:dyDescent="0.25">
      <c r="E732" s="118"/>
      <c r="F732" s="118"/>
    </row>
    <row r="733" spans="5:6" x14ac:dyDescent="0.25">
      <c r="E733" s="118"/>
      <c r="F733" s="118"/>
    </row>
    <row r="734" spans="5:6" x14ac:dyDescent="0.25">
      <c r="E734" s="118"/>
      <c r="F734" s="118"/>
    </row>
    <row r="735" spans="5:6" x14ac:dyDescent="0.25">
      <c r="E735" s="118"/>
      <c r="F735" s="118"/>
    </row>
    <row r="736" spans="5:6" x14ac:dyDescent="0.25">
      <c r="E736" s="118"/>
      <c r="F736" s="118"/>
    </row>
    <row r="737" spans="5:6" x14ac:dyDescent="0.25">
      <c r="E737" s="118"/>
      <c r="F737" s="118"/>
    </row>
    <row r="738" spans="5:6" x14ac:dyDescent="0.25">
      <c r="E738" s="118"/>
      <c r="F738" s="118"/>
    </row>
    <row r="739" spans="5:6" x14ac:dyDescent="0.25">
      <c r="E739" s="118"/>
      <c r="F739" s="118"/>
    </row>
    <row r="740" spans="5:6" x14ac:dyDescent="0.25">
      <c r="E740" s="118"/>
      <c r="F740" s="118"/>
    </row>
    <row r="741" spans="5:6" x14ac:dyDescent="0.25">
      <c r="E741" s="118"/>
      <c r="F741" s="118"/>
    </row>
    <row r="742" spans="5:6" x14ac:dyDescent="0.25">
      <c r="E742" s="118"/>
      <c r="F742" s="118"/>
    </row>
    <row r="743" spans="5:6" x14ac:dyDescent="0.25">
      <c r="E743" s="118"/>
      <c r="F743" s="118"/>
    </row>
    <row r="744" spans="5:6" x14ac:dyDescent="0.25">
      <c r="E744" s="118"/>
      <c r="F744" s="118"/>
    </row>
    <row r="745" spans="5:6" x14ac:dyDescent="0.25">
      <c r="E745" s="118"/>
      <c r="F745" s="118"/>
    </row>
    <row r="746" spans="5:6" x14ac:dyDescent="0.25">
      <c r="E746" s="118"/>
      <c r="F746" s="118"/>
    </row>
    <row r="747" spans="5:6" x14ac:dyDescent="0.25">
      <c r="E747" s="118"/>
      <c r="F747" s="118"/>
    </row>
    <row r="748" spans="5:6" x14ac:dyDescent="0.25">
      <c r="E748" s="118"/>
      <c r="F748" s="118"/>
    </row>
    <row r="749" spans="5:6" x14ac:dyDescent="0.25">
      <c r="E749" s="118"/>
      <c r="F749" s="118"/>
    </row>
    <row r="750" spans="5:6" x14ac:dyDescent="0.25">
      <c r="E750" s="118"/>
      <c r="F750" s="118"/>
    </row>
    <row r="751" spans="5:6" x14ac:dyDescent="0.25">
      <c r="E751" s="118"/>
      <c r="F751" s="118"/>
    </row>
    <row r="752" spans="5:6" x14ac:dyDescent="0.25">
      <c r="E752" s="118"/>
      <c r="F752" s="118"/>
    </row>
    <row r="753" spans="5:6" x14ac:dyDescent="0.25">
      <c r="E753" s="118"/>
      <c r="F753" s="118"/>
    </row>
    <row r="754" spans="5:6" x14ac:dyDescent="0.25">
      <c r="E754" s="118"/>
      <c r="F754" s="118"/>
    </row>
    <row r="755" spans="5:6" x14ac:dyDescent="0.25">
      <c r="E755" s="118"/>
      <c r="F755" s="118"/>
    </row>
    <row r="756" spans="5:6" x14ac:dyDescent="0.25">
      <c r="E756" s="118"/>
      <c r="F756" s="118"/>
    </row>
    <row r="757" spans="5:6" x14ac:dyDescent="0.25">
      <c r="E757" s="118"/>
      <c r="F757" s="118"/>
    </row>
    <row r="758" spans="5:6" x14ac:dyDescent="0.25">
      <c r="E758" s="118"/>
      <c r="F758" s="118"/>
    </row>
    <row r="759" spans="5:6" x14ac:dyDescent="0.25">
      <c r="E759" s="118"/>
      <c r="F759" s="118"/>
    </row>
    <row r="760" spans="5:6" x14ac:dyDescent="0.25">
      <c r="E760" s="118"/>
      <c r="F760" s="118"/>
    </row>
    <row r="761" spans="5:6" x14ac:dyDescent="0.25">
      <c r="E761" s="118"/>
      <c r="F761" s="118"/>
    </row>
    <row r="762" spans="5:6" x14ac:dyDescent="0.25">
      <c r="E762" s="118"/>
      <c r="F762" s="118"/>
    </row>
    <row r="763" spans="5:6" x14ac:dyDescent="0.25">
      <c r="E763" s="118"/>
      <c r="F763" s="118"/>
    </row>
    <row r="764" spans="5:6" x14ac:dyDescent="0.25">
      <c r="E764" s="118"/>
      <c r="F764" s="118"/>
    </row>
    <row r="765" spans="5:6" x14ac:dyDescent="0.25">
      <c r="E765" s="118"/>
      <c r="F765" s="118"/>
    </row>
    <row r="766" spans="5:6" x14ac:dyDescent="0.25">
      <c r="E766" s="118"/>
      <c r="F766" s="118"/>
    </row>
    <row r="767" spans="5:6" x14ac:dyDescent="0.25">
      <c r="E767" s="118"/>
      <c r="F767" s="118"/>
    </row>
    <row r="768" spans="5:6" x14ac:dyDescent="0.25">
      <c r="E768" s="118"/>
      <c r="F768" s="118"/>
    </row>
    <row r="769" spans="5:6" x14ac:dyDescent="0.25">
      <c r="E769" s="118"/>
      <c r="F769" s="118"/>
    </row>
    <row r="770" spans="5:6" x14ac:dyDescent="0.25">
      <c r="E770" s="118"/>
      <c r="F770" s="118"/>
    </row>
    <row r="771" spans="5:6" x14ac:dyDescent="0.25">
      <c r="E771" s="118"/>
      <c r="F771" s="118"/>
    </row>
    <row r="772" spans="5:6" x14ac:dyDescent="0.25">
      <c r="E772" s="118"/>
      <c r="F772" s="118"/>
    </row>
    <row r="773" spans="5:6" x14ac:dyDescent="0.25">
      <c r="E773" s="118"/>
      <c r="F773" s="118"/>
    </row>
    <row r="774" spans="5:6" x14ac:dyDescent="0.25">
      <c r="E774" s="118"/>
      <c r="F774" s="118"/>
    </row>
    <row r="775" spans="5:6" x14ac:dyDescent="0.25">
      <c r="E775" s="118"/>
      <c r="F775" s="118"/>
    </row>
    <row r="776" spans="5:6" x14ac:dyDescent="0.25">
      <c r="E776" s="118"/>
      <c r="F776" s="118"/>
    </row>
    <row r="777" spans="5:6" x14ac:dyDescent="0.25">
      <c r="E777" s="118"/>
      <c r="F777" s="118"/>
    </row>
    <row r="778" spans="5:6" x14ac:dyDescent="0.25">
      <c r="E778" s="118"/>
      <c r="F778" s="118"/>
    </row>
    <row r="779" spans="5:6" x14ac:dyDescent="0.25">
      <c r="E779" s="118"/>
      <c r="F779" s="118"/>
    </row>
    <row r="780" spans="5:6" x14ac:dyDescent="0.25">
      <c r="E780" s="118"/>
      <c r="F780" s="118"/>
    </row>
    <row r="781" spans="5:6" x14ac:dyDescent="0.25">
      <c r="E781" s="118"/>
      <c r="F781" s="118"/>
    </row>
    <row r="782" spans="5:6" x14ac:dyDescent="0.25">
      <c r="E782" s="118"/>
      <c r="F782" s="118"/>
    </row>
    <row r="783" spans="5:6" x14ac:dyDescent="0.25">
      <c r="E783" s="118"/>
      <c r="F783" s="118"/>
    </row>
    <row r="784" spans="5:6" x14ac:dyDescent="0.25">
      <c r="E784" s="118"/>
      <c r="F784" s="118"/>
    </row>
    <row r="785" spans="5:6" x14ac:dyDescent="0.25">
      <c r="E785" s="118"/>
      <c r="F785" s="118"/>
    </row>
    <row r="786" spans="5:6" x14ac:dyDescent="0.25">
      <c r="E786" s="118"/>
      <c r="F786" s="118"/>
    </row>
    <row r="787" spans="5:6" x14ac:dyDescent="0.25">
      <c r="E787" s="118"/>
      <c r="F787" s="118"/>
    </row>
    <row r="788" spans="5:6" x14ac:dyDescent="0.25">
      <c r="E788" s="118"/>
      <c r="F788" s="118"/>
    </row>
    <row r="789" spans="5:6" x14ac:dyDescent="0.25">
      <c r="E789" s="118"/>
      <c r="F789" s="118"/>
    </row>
    <row r="790" spans="5:6" x14ac:dyDescent="0.25">
      <c r="E790" s="118"/>
      <c r="F790" s="118"/>
    </row>
    <row r="791" spans="5:6" x14ac:dyDescent="0.25">
      <c r="E791" s="118"/>
      <c r="F791" s="118"/>
    </row>
    <row r="792" spans="5:6" x14ac:dyDescent="0.25">
      <c r="E792" s="118"/>
      <c r="F792" s="118"/>
    </row>
    <row r="793" spans="5:6" x14ac:dyDescent="0.25">
      <c r="E793" s="118"/>
      <c r="F793" s="118"/>
    </row>
    <row r="794" spans="5:6" x14ac:dyDescent="0.25">
      <c r="E794" s="118"/>
      <c r="F794" s="118"/>
    </row>
    <row r="795" spans="5:6" x14ac:dyDescent="0.25">
      <c r="E795" s="118"/>
      <c r="F795" s="118"/>
    </row>
    <row r="796" spans="5:6" x14ac:dyDescent="0.25">
      <c r="E796" s="118"/>
      <c r="F796" s="118"/>
    </row>
    <row r="797" spans="5:6" x14ac:dyDescent="0.25">
      <c r="E797" s="118"/>
      <c r="F797" s="118"/>
    </row>
    <row r="798" spans="5:6" x14ac:dyDescent="0.25">
      <c r="E798" s="118"/>
      <c r="F798" s="118"/>
    </row>
    <row r="799" spans="5:6" x14ac:dyDescent="0.25">
      <c r="E799" s="118"/>
      <c r="F799" s="118"/>
    </row>
    <row r="800" spans="5:6" x14ac:dyDescent="0.25">
      <c r="E800" s="118"/>
      <c r="F800" s="118"/>
    </row>
    <row r="801" spans="5:6" x14ac:dyDescent="0.25">
      <c r="E801" s="118"/>
      <c r="F801" s="118"/>
    </row>
    <row r="802" spans="5:6" x14ac:dyDescent="0.25">
      <c r="E802" s="118"/>
      <c r="F802" s="118"/>
    </row>
    <row r="803" spans="5:6" x14ac:dyDescent="0.25">
      <c r="E803" s="118"/>
      <c r="F803" s="118"/>
    </row>
    <row r="804" spans="5:6" x14ac:dyDescent="0.25">
      <c r="E804" s="118"/>
      <c r="F804" s="118"/>
    </row>
    <row r="805" spans="5:6" x14ac:dyDescent="0.25">
      <c r="E805" s="118"/>
      <c r="F805" s="118"/>
    </row>
    <row r="806" spans="5:6" x14ac:dyDescent="0.25">
      <c r="E806" s="118"/>
      <c r="F806" s="118"/>
    </row>
    <row r="807" spans="5:6" x14ac:dyDescent="0.25">
      <c r="E807" s="118"/>
      <c r="F807" s="118"/>
    </row>
    <row r="808" spans="5:6" x14ac:dyDescent="0.25">
      <c r="E808" s="118"/>
      <c r="F808" s="118"/>
    </row>
    <row r="809" spans="5:6" x14ac:dyDescent="0.25">
      <c r="E809" s="118"/>
      <c r="F809" s="118"/>
    </row>
    <row r="810" spans="5:6" x14ac:dyDescent="0.25">
      <c r="E810" s="118"/>
      <c r="F810" s="118"/>
    </row>
    <row r="811" spans="5:6" x14ac:dyDescent="0.25">
      <c r="E811" s="118"/>
      <c r="F811" s="118"/>
    </row>
    <row r="812" spans="5:6" x14ac:dyDescent="0.25">
      <c r="E812" s="118"/>
      <c r="F812" s="118"/>
    </row>
    <row r="813" spans="5:6" x14ac:dyDescent="0.25">
      <c r="E813" s="118"/>
      <c r="F813" s="118"/>
    </row>
    <row r="814" spans="5:6" x14ac:dyDescent="0.25">
      <c r="E814" s="118"/>
      <c r="F814" s="118"/>
    </row>
    <row r="815" spans="5:6" x14ac:dyDescent="0.25">
      <c r="E815" s="118"/>
      <c r="F815" s="118"/>
    </row>
    <row r="816" spans="5:6" x14ac:dyDescent="0.25">
      <c r="E816" s="118"/>
      <c r="F816" s="118"/>
    </row>
    <row r="817" spans="5:6" x14ac:dyDescent="0.25">
      <c r="E817" s="118"/>
      <c r="F817" s="118"/>
    </row>
    <row r="818" spans="5:6" x14ac:dyDescent="0.25">
      <c r="E818" s="118"/>
      <c r="F818" s="118"/>
    </row>
    <row r="819" spans="5:6" x14ac:dyDescent="0.25">
      <c r="E819" s="118"/>
      <c r="F819" s="118"/>
    </row>
    <row r="820" spans="5:6" x14ac:dyDescent="0.25">
      <c r="E820" s="118"/>
      <c r="F820" s="118"/>
    </row>
    <row r="821" spans="5:6" x14ac:dyDescent="0.25">
      <c r="E821" s="118"/>
      <c r="F821" s="118"/>
    </row>
    <row r="822" spans="5:6" x14ac:dyDescent="0.25">
      <c r="E822" s="118"/>
      <c r="F822" s="118"/>
    </row>
    <row r="823" spans="5:6" x14ac:dyDescent="0.25">
      <c r="E823" s="118"/>
      <c r="F823" s="118"/>
    </row>
    <row r="824" spans="5:6" x14ac:dyDescent="0.25">
      <c r="E824" s="118"/>
      <c r="F824" s="118"/>
    </row>
    <row r="825" spans="5:6" x14ac:dyDescent="0.25">
      <c r="E825" s="118"/>
      <c r="F825" s="118"/>
    </row>
    <row r="826" spans="5:6" x14ac:dyDescent="0.25">
      <c r="E826" s="118"/>
      <c r="F826" s="118"/>
    </row>
    <row r="827" spans="5:6" x14ac:dyDescent="0.25">
      <c r="E827" s="118"/>
      <c r="F827" s="118"/>
    </row>
    <row r="828" spans="5:6" x14ac:dyDescent="0.25">
      <c r="E828" s="118"/>
      <c r="F828" s="118"/>
    </row>
    <row r="829" spans="5:6" x14ac:dyDescent="0.25">
      <c r="E829" s="118"/>
      <c r="F829" s="118"/>
    </row>
    <row r="830" spans="5:6" x14ac:dyDescent="0.25">
      <c r="E830" s="118"/>
      <c r="F830" s="118"/>
    </row>
    <row r="831" spans="5:6" x14ac:dyDescent="0.25">
      <c r="E831" s="118"/>
      <c r="F831" s="118"/>
    </row>
    <row r="832" spans="5:6" x14ac:dyDescent="0.25">
      <c r="E832" s="118"/>
      <c r="F832" s="118"/>
    </row>
    <row r="833" spans="5:6" x14ac:dyDescent="0.25">
      <c r="E833" s="118"/>
      <c r="F833" s="118"/>
    </row>
    <row r="834" spans="5:6" x14ac:dyDescent="0.25">
      <c r="E834" s="118"/>
      <c r="F834" s="118"/>
    </row>
    <row r="835" spans="5:6" x14ac:dyDescent="0.25">
      <c r="E835" s="118"/>
      <c r="F835" s="118"/>
    </row>
    <row r="836" spans="5:6" x14ac:dyDescent="0.25">
      <c r="E836" s="118"/>
      <c r="F836" s="118"/>
    </row>
    <row r="837" spans="5:6" x14ac:dyDescent="0.25">
      <c r="E837" s="118"/>
      <c r="F837" s="118"/>
    </row>
    <row r="838" spans="5:6" x14ac:dyDescent="0.25">
      <c r="E838" s="118"/>
      <c r="F838" s="118"/>
    </row>
    <row r="839" spans="5:6" x14ac:dyDescent="0.25">
      <c r="E839" s="118"/>
      <c r="F839" s="118"/>
    </row>
    <row r="840" spans="5:6" x14ac:dyDescent="0.25">
      <c r="E840" s="118"/>
      <c r="F840" s="118"/>
    </row>
    <row r="841" spans="5:6" x14ac:dyDescent="0.25">
      <c r="E841" s="118"/>
      <c r="F841" s="118"/>
    </row>
    <row r="842" spans="5:6" x14ac:dyDescent="0.25">
      <c r="E842" s="118"/>
      <c r="F842" s="118"/>
    </row>
    <row r="843" spans="5:6" x14ac:dyDescent="0.25">
      <c r="E843" s="118"/>
      <c r="F843" s="118"/>
    </row>
    <row r="844" spans="5:6" x14ac:dyDescent="0.25">
      <c r="E844" s="118"/>
      <c r="F844" s="118"/>
    </row>
    <row r="845" spans="5:6" x14ac:dyDescent="0.25">
      <c r="E845" s="118"/>
      <c r="F845" s="118"/>
    </row>
    <row r="846" spans="5:6" x14ac:dyDescent="0.25">
      <c r="E846" s="118"/>
      <c r="F846" s="118"/>
    </row>
    <row r="847" spans="5:6" x14ac:dyDescent="0.25">
      <c r="E847" s="118"/>
      <c r="F847" s="118"/>
    </row>
    <row r="848" spans="5:6" x14ac:dyDescent="0.25">
      <c r="E848" s="118"/>
      <c r="F848" s="118"/>
    </row>
    <row r="849" spans="5:6" x14ac:dyDescent="0.25">
      <c r="E849" s="118"/>
      <c r="F849" s="118"/>
    </row>
    <row r="850" spans="5:6" x14ac:dyDescent="0.25">
      <c r="E850" s="118"/>
      <c r="F850" s="118"/>
    </row>
    <row r="851" spans="5:6" x14ac:dyDescent="0.25">
      <c r="E851" s="118"/>
      <c r="F851" s="118"/>
    </row>
    <row r="852" spans="5:6" x14ac:dyDescent="0.25">
      <c r="E852" s="118"/>
      <c r="F852" s="118"/>
    </row>
    <row r="853" spans="5:6" x14ac:dyDescent="0.25">
      <c r="E853" s="118"/>
      <c r="F853" s="118"/>
    </row>
    <row r="854" spans="5:6" x14ac:dyDescent="0.25">
      <c r="E854" s="118"/>
      <c r="F854" s="118"/>
    </row>
    <row r="855" spans="5:6" x14ac:dyDescent="0.25">
      <c r="E855" s="118"/>
      <c r="F855" s="118"/>
    </row>
    <row r="856" spans="5:6" x14ac:dyDescent="0.25">
      <c r="E856" s="118"/>
      <c r="F856" s="118"/>
    </row>
    <row r="857" spans="5:6" x14ac:dyDescent="0.25">
      <c r="E857" s="118"/>
      <c r="F857" s="118"/>
    </row>
    <row r="858" spans="5:6" x14ac:dyDescent="0.25">
      <c r="E858" s="118"/>
      <c r="F858" s="118"/>
    </row>
    <row r="859" spans="5:6" x14ac:dyDescent="0.25">
      <c r="E859" s="118"/>
      <c r="F859" s="118"/>
    </row>
    <row r="860" spans="5:6" x14ac:dyDescent="0.25">
      <c r="E860" s="118"/>
      <c r="F860" s="118"/>
    </row>
    <row r="861" spans="5:6" x14ac:dyDescent="0.25">
      <c r="E861" s="118"/>
      <c r="F861" s="118"/>
    </row>
    <row r="862" spans="5:6" x14ac:dyDescent="0.25">
      <c r="E862" s="118"/>
      <c r="F862" s="118"/>
    </row>
    <row r="863" spans="5:6" x14ac:dyDescent="0.25">
      <c r="E863" s="118"/>
      <c r="F863" s="118"/>
    </row>
    <row r="864" spans="5:6" x14ac:dyDescent="0.25">
      <c r="E864" s="118"/>
      <c r="F864" s="118"/>
    </row>
    <row r="865" spans="5:6" x14ac:dyDescent="0.25">
      <c r="E865" s="118"/>
      <c r="F865" s="118"/>
    </row>
    <row r="866" spans="5:6" x14ac:dyDescent="0.25">
      <c r="E866" s="118"/>
      <c r="F866" s="118"/>
    </row>
    <row r="867" spans="5:6" x14ac:dyDescent="0.25">
      <c r="E867" s="118"/>
      <c r="F867" s="118"/>
    </row>
    <row r="868" spans="5:6" x14ac:dyDescent="0.25">
      <c r="E868" s="118"/>
      <c r="F868" s="118"/>
    </row>
    <row r="869" spans="5:6" x14ac:dyDescent="0.25">
      <c r="E869" s="118"/>
      <c r="F869" s="118"/>
    </row>
    <row r="870" spans="5:6" x14ac:dyDescent="0.25">
      <c r="E870" s="118"/>
      <c r="F870" s="118"/>
    </row>
    <row r="871" spans="5:6" x14ac:dyDescent="0.25">
      <c r="E871" s="118"/>
      <c r="F871" s="118"/>
    </row>
    <row r="872" spans="5:6" x14ac:dyDescent="0.25">
      <c r="E872" s="118"/>
      <c r="F872" s="118"/>
    </row>
    <row r="873" spans="5:6" x14ac:dyDescent="0.25">
      <c r="E873" s="118"/>
      <c r="F873" s="118"/>
    </row>
    <row r="874" spans="5:6" x14ac:dyDescent="0.25">
      <c r="E874" s="118"/>
      <c r="F874" s="118"/>
    </row>
    <row r="875" spans="5:6" x14ac:dyDescent="0.25">
      <c r="E875" s="118"/>
      <c r="F875" s="118"/>
    </row>
    <row r="876" spans="5:6" x14ac:dyDescent="0.25">
      <c r="E876" s="118"/>
      <c r="F876" s="118"/>
    </row>
    <row r="877" spans="5:6" x14ac:dyDescent="0.25">
      <c r="E877" s="118"/>
      <c r="F877" s="118"/>
    </row>
    <row r="878" spans="5:6" x14ac:dyDescent="0.25">
      <c r="E878" s="118"/>
      <c r="F878" s="118"/>
    </row>
    <row r="879" spans="5:6" x14ac:dyDescent="0.25">
      <c r="E879" s="118"/>
      <c r="F879" s="118"/>
    </row>
    <row r="880" spans="5:6" x14ac:dyDescent="0.25">
      <c r="E880" s="118"/>
      <c r="F880" s="118"/>
    </row>
    <row r="881" spans="5:6" x14ac:dyDescent="0.25">
      <c r="E881" s="118"/>
      <c r="F881" s="118"/>
    </row>
    <row r="882" spans="5:6" x14ac:dyDescent="0.25">
      <c r="E882" s="118"/>
      <c r="F882" s="118"/>
    </row>
    <row r="883" spans="5:6" x14ac:dyDescent="0.25">
      <c r="E883" s="118"/>
      <c r="F883" s="118"/>
    </row>
    <row r="884" spans="5:6" x14ac:dyDescent="0.25">
      <c r="E884" s="118"/>
      <c r="F884" s="118"/>
    </row>
    <row r="885" spans="5:6" x14ac:dyDescent="0.25">
      <c r="E885" s="118"/>
      <c r="F885" s="118"/>
    </row>
    <row r="886" spans="5:6" x14ac:dyDescent="0.25">
      <c r="E886" s="118"/>
      <c r="F886" s="118"/>
    </row>
    <row r="887" spans="5:6" x14ac:dyDescent="0.25">
      <c r="E887" s="118"/>
      <c r="F887" s="118"/>
    </row>
    <row r="888" spans="5:6" x14ac:dyDescent="0.25">
      <c r="E888" s="118"/>
      <c r="F888" s="118"/>
    </row>
    <row r="889" spans="5:6" x14ac:dyDescent="0.25">
      <c r="E889" s="118"/>
      <c r="F889" s="118"/>
    </row>
    <row r="890" spans="5:6" x14ac:dyDescent="0.25">
      <c r="E890" s="118"/>
      <c r="F890" s="118"/>
    </row>
    <row r="891" spans="5:6" x14ac:dyDescent="0.25">
      <c r="E891" s="118"/>
      <c r="F891" s="118"/>
    </row>
    <row r="892" spans="5:6" x14ac:dyDescent="0.25">
      <c r="E892" s="118"/>
      <c r="F892" s="118"/>
    </row>
    <row r="893" spans="5:6" x14ac:dyDescent="0.25">
      <c r="E893" s="118"/>
      <c r="F893" s="118"/>
    </row>
    <row r="894" spans="5:6" x14ac:dyDescent="0.25">
      <c r="E894" s="118"/>
      <c r="F894" s="118"/>
    </row>
    <row r="895" spans="5:6" x14ac:dyDescent="0.25">
      <c r="E895" s="118"/>
      <c r="F895" s="118"/>
    </row>
    <row r="896" spans="5:6" x14ac:dyDescent="0.25">
      <c r="E896" s="118"/>
      <c r="F896" s="118"/>
    </row>
    <row r="897" spans="5:6" x14ac:dyDescent="0.25">
      <c r="E897" s="118"/>
      <c r="F897" s="118"/>
    </row>
    <row r="898" spans="5:6" x14ac:dyDescent="0.25">
      <c r="E898" s="118"/>
      <c r="F898" s="118"/>
    </row>
    <row r="899" spans="5:6" x14ac:dyDescent="0.25">
      <c r="E899" s="118"/>
      <c r="F899" s="118"/>
    </row>
    <row r="900" spans="5:6" x14ac:dyDescent="0.25">
      <c r="E900" s="118"/>
      <c r="F900" s="118"/>
    </row>
    <row r="901" spans="5:6" x14ac:dyDescent="0.25">
      <c r="E901" s="118"/>
      <c r="F901" s="118"/>
    </row>
    <row r="902" spans="5:6" x14ac:dyDescent="0.25">
      <c r="E902" s="118"/>
      <c r="F902" s="118"/>
    </row>
    <row r="903" spans="5:6" x14ac:dyDescent="0.25">
      <c r="E903" s="118"/>
      <c r="F903" s="118"/>
    </row>
    <row r="904" spans="5:6" x14ac:dyDescent="0.25">
      <c r="E904" s="118"/>
      <c r="F904" s="118"/>
    </row>
    <row r="905" spans="5:6" x14ac:dyDescent="0.25">
      <c r="E905" s="118"/>
      <c r="F905" s="118"/>
    </row>
    <row r="906" spans="5:6" x14ac:dyDescent="0.25">
      <c r="E906" s="118"/>
      <c r="F906" s="118"/>
    </row>
    <row r="907" spans="5:6" x14ac:dyDescent="0.25">
      <c r="E907" s="118"/>
      <c r="F907" s="118"/>
    </row>
    <row r="908" spans="5:6" x14ac:dyDescent="0.25">
      <c r="E908" s="118"/>
      <c r="F908" s="118"/>
    </row>
    <row r="909" spans="5:6" x14ac:dyDescent="0.25">
      <c r="E909" s="118"/>
      <c r="F909" s="118"/>
    </row>
    <row r="910" spans="5:6" x14ac:dyDescent="0.25">
      <c r="E910" s="118"/>
      <c r="F910" s="118"/>
    </row>
    <row r="911" spans="5:6" x14ac:dyDescent="0.25">
      <c r="E911" s="118"/>
      <c r="F911" s="118"/>
    </row>
    <row r="912" spans="5:6" x14ac:dyDescent="0.25">
      <c r="E912" s="118"/>
      <c r="F912" s="118"/>
    </row>
    <row r="913" spans="5:6" x14ac:dyDescent="0.25">
      <c r="E913" s="118"/>
      <c r="F913" s="118"/>
    </row>
    <row r="914" spans="5:6" x14ac:dyDescent="0.25">
      <c r="E914" s="118"/>
      <c r="F914" s="118"/>
    </row>
    <row r="915" spans="5:6" x14ac:dyDescent="0.25">
      <c r="E915" s="118"/>
      <c r="F915" s="118"/>
    </row>
    <row r="916" spans="5:6" x14ac:dyDescent="0.25">
      <c r="E916" s="118"/>
      <c r="F916" s="118"/>
    </row>
    <row r="917" spans="5:6" x14ac:dyDescent="0.25">
      <c r="E917" s="118"/>
      <c r="F917" s="118"/>
    </row>
    <row r="918" spans="5:6" x14ac:dyDescent="0.25">
      <c r="E918" s="118"/>
      <c r="F918" s="118"/>
    </row>
    <row r="919" spans="5:6" x14ac:dyDescent="0.25">
      <c r="E919" s="118"/>
      <c r="F919" s="118"/>
    </row>
    <row r="920" spans="5:6" x14ac:dyDescent="0.25">
      <c r="E920" s="118"/>
      <c r="F920" s="118"/>
    </row>
    <row r="921" spans="5:6" x14ac:dyDescent="0.25">
      <c r="E921" s="118"/>
      <c r="F921" s="118"/>
    </row>
    <row r="922" spans="5:6" x14ac:dyDescent="0.25">
      <c r="E922" s="118"/>
      <c r="F922" s="118"/>
    </row>
    <row r="923" spans="5:6" x14ac:dyDescent="0.25">
      <c r="E923" s="118"/>
      <c r="F923" s="118"/>
    </row>
    <row r="924" spans="5:6" x14ac:dyDescent="0.25">
      <c r="E924" s="118"/>
      <c r="F924" s="118"/>
    </row>
    <row r="925" spans="5:6" x14ac:dyDescent="0.25">
      <c r="E925" s="118"/>
      <c r="F925" s="118"/>
    </row>
    <row r="926" spans="5:6" x14ac:dyDescent="0.25">
      <c r="E926" s="118"/>
      <c r="F926" s="118"/>
    </row>
    <row r="927" spans="5:6" x14ac:dyDescent="0.25">
      <c r="E927" s="118"/>
      <c r="F927" s="118"/>
    </row>
    <row r="928" spans="5:6" x14ac:dyDescent="0.25">
      <c r="E928" s="118"/>
      <c r="F928" s="118"/>
    </row>
    <row r="929" spans="5:6" x14ac:dyDescent="0.25">
      <c r="E929" s="118"/>
      <c r="F929" s="118"/>
    </row>
    <row r="930" spans="5:6" x14ac:dyDescent="0.25">
      <c r="E930" s="118"/>
      <c r="F930" s="118"/>
    </row>
    <row r="931" spans="5:6" x14ac:dyDescent="0.25">
      <c r="E931" s="118"/>
      <c r="F931" s="118"/>
    </row>
    <row r="932" spans="5:6" x14ac:dyDescent="0.25">
      <c r="E932" s="118"/>
      <c r="F932" s="118"/>
    </row>
    <row r="933" spans="5:6" x14ac:dyDescent="0.25">
      <c r="E933" s="118"/>
      <c r="F933" s="118"/>
    </row>
    <row r="934" spans="5:6" x14ac:dyDescent="0.25">
      <c r="E934" s="118"/>
      <c r="F934" s="118"/>
    </row>
    <row r="935" spans="5:6" x14ac:dyDescent="0.25">
      <c r="E935" s="118"/>
      <c r="F935" s="118"/>
    </row>
    <row r="936" spans="5:6" x14ac:dyDescent="0.25">
      <c r="E936" s="118"/>
      <c r="F936" s="118"/>
    </row>
    <row r="937" spans="5:6" x14ac:dyDescent="0.25">
      <c r="E937" s="118"/>
      <c r="F937" s="118"/>
    </row>
    <row r="938" spans="5:6" x14ac:dyDescent="0.25">
      <c r="E938" s="118"/>
      <c r="F938" s="118"/>
    </row>
    <row r="939" spans="5:6" x14ac:dyDescent="0.25">
      <c r="E939" s="118"/>
      <c r="F939" s="118"/>
    </row>
    <row r="940" spans="5:6" x14ac:dyDescent="0.25">
      <c r="E940" s="118"/>
      <c r="F940" s="118"/>
    </row>
    <row r="941" spans="5:6" x14ac:dyDescent="0.25">
      <c r="E941" s="118"/>
      <c r="F941" s="118"/>
    </row>
    <row r="942" spans="5:6" x14ac:dyDescent="0.25">
      <c r="E942" s="118"/>
      <c r="F942" s="118"/>
    </row>
    <row r="943" spans="5:6" x14ac:dyDescent="0.25">
      <c r="E943" s="118"/>
      <c r="F943" s="118"/>
    </row>
    <row r="944" spans="5:6" x14ac:dyDescent="0.25">
      <c r="E944" s="118"/>
      <c r="F944" s="118"/>
    </row>
    <row r="945" spans="5:6" x14ac:dyDescent="0.25">
      <c r="E945" s="118"/>
      <c r="F945" s="118"/>
    </row>
    <row r="946" spans="5:6" x14ac:dyDescent="0.25">
      <c r="E946" s="118"/>
      <c r="F946" s="118"/>
    </row>
    <row r="947" spans="5:6" x14ac:dyDescent="0.25">
      <c r="E947" s="118"/>
      <c r="F947" s="118"/>
    </row>
    <row r="948" spans="5:6" x14ac:dyDescent="0.25">
      <c r="E948" s="118"/>
      <c r="F948" s="118"/>
    </row>
    <row r="949" spans="5:6" x14ac:dyDescent="0.25">
      <c r="E949" s="118"/>
      <c r="F949" s="118"/>
    </row>
    <row r="950" spans="5:6" x14ac:dyDescent="0.25">
      <c r="E950" s="118"/>
      <c r="F950" s="118"/>
    </row>
    <row r="951" spans="5:6" x14ac:dyDescent="0.25">
      <c r="E951" s="118"/>
      <c r="F951" s="118"/>
    </row>
    <row r="952" spans="5:6" x14ac:dyDescent="0.25">
      <c r="E952" s="118"/>
      <c r="F952" s="118"/>
    </row>
    <row r="953" spans="5:6" x14ac:dyDescent="0.25">
      <c r="E953" s="118"/>
      <c r="F953" s="118"/>
    </row>
    <row r="954" spans="5:6" x14ac:dyDescent="0.25">
      <c r="E954" s="118"/>
      <c r="F954" s="118"/>
    </row>
    <row r="955" spans="5:6" x14ac:dyDescent="0.25">
      <c r="E955" s="118"/>
      <c r="F955" s="118"/>
    </row>
    <row r="956" spans="5:6" x14ac:dyDescent="0.25">
      <c r="E956" s="118"/>
      <c r="F956" s="118"/>
    </row>
    <row r="957" spans="5:6" x14ac:dyDescent="0.25">
      <c r="E957" s="118"/>
      <c r="F957" s="118"/>
    </row>
    <row r="958" spans="5:6" x14ac:dyDescent="0.25">
      <c r="E958" s="118"/>
      <c r="F958" s="118"/>
    </row>
    <row r="959" spans="5:6" x14ac:dyDescent="0.25">
      <c r="E959" s="118"/>
      <c r="F959" s="118"/>
    </row>
    <row r="960" spans="5:6" x14ac:dyDescent="0.25">
      <c r="E960" s="118"/>
      <c r="F960" s="118"/>
    </row>
    <row r="961" spans="5:6" x14ac:dyDescent="0.25">
      <c r="E961" s="118"/>
      <c r="F961" s="118"/>
    </row>
    <row r="962" spans="5:6" x14ac:dyDescent="0.25">
      <c r="E962" s="118"/>
      <c r="F962" s="118"/>
    </row>
    <row r="963" spans="5:6" x14ac:dyDescent="0.25">
      <c r="E963" s="118"/>
      <c r="F963" s="118"/>
    </row>
    <row r="964" spans="5:6" x14ac:dyDescent="0.25">
      <c r="E964" s="118"/>
      <c r="F964" s="118"/>
    </row>
    <row r="965" spans="5:6" x14ac:dyDescent="0.25">
      <c r="E965" s="118"/>
      <c r="F965" s="118"/>
    </row>
    <row r="966" spans="5:6" x14ac:dyDescent="0.25">
      <c r="E966" s="118"/>
      <c r="F966" s="118"/>
    </row>
    <row r="967" spans="5:6" x14ac:dyDescent="0.25">
      <c r="E967" s="118"/>
      <c r="F967" s="118"/>
    </row>
    <row r="968" spans="5:6" x14ac:dyDescent="0.25">
      <c r="E968" s="118"/>
      <c r="F968" s="118"/>
    </row>
    <row r="969" spans="5:6" x14ac:dyDescent="0.25">
      <c r="E969" s="118"/>
      <c r="F969" s="118"/>
    </row>
    <row r="970" spans="5:6" x14ac:dyDescent="0.25">
      <c r="E970" s="118"/>
      <c r="F970" s="118"/>
    </row>
    <row r="971" spans="5:6" x14ac:dyDescent="0.25">
      <c r="E971" s="118"/>
      <c r="F971" s="118"/>
    </row>
    <row r="972" spans="5:6" x14ac:dyDescent="0.25">
      <c r="E972" s="118"/>
      <c r="F972" s="118"/>
    </row>
    <row r="973" spans="5:6" x14ac:dyDescent="0.25">
      <c r="E973" s="118"/>
      <c r="F973" s="118"/>
    </row>
    <row r="974" spans="5:6" x14ac:dyDescent="0.25">
      <c r="E974" s="118"/>
      <c r="F974" s="118"/>
    </row>
    <row r="975" spans="5:6" x14ac:dyDescent="0.25">
      <c r="E975" s="118"/>
      <c r="F975" s="118"/>
    </row>
    <row r="976" spans="5:6" x14ac:dyDescent="0.25">
      <c r="E976" s="118"/>
      <c r="F976" s="118"/>
    </row>
    <row r="977" spans="5:6" x14ac:dyDescent="0.25">
      <c r="E977" s="118"/>
      <c r="F977" s="118"/>
    </row>
    <row r="978" spans="5:6" x14ac:dyDescent="0.25">
      <c r="E978" s="118"/>
      <c r="F978" s="118"/>
    </row>
    <row r="979" spans="5:6" x14ac:dyDescent="0.25">
      <c r="E979" s="118"/>
      <c r="F979" s="118"/>
    </row>
    <row r="980" spans="5:6" x14ac:dyDescent="0.25">
      <c r="E980" s="118"/>
      <c r="F980" s="118"/>
    </row>
    <row r="981" spans="5:6" x14ac:dyDescent="0.25">
      <c r="E981" s="118"/>
      <c r="F981" s="118"/>
    </row>
    <row r="982" spans="5:6" x14ac:dyDescent="0.25">
      <c r="E982" s="118"/>
      <c r="F982" s="118"/>
    </row>
    <row r="983" spans="5:6" x14ac:dyDescent="0.25">
      <c r="E983" s="118"/>
      <c r="F983" s="118"/>
    </row>
    <row r="984" spans="5:6" x14ac:dyDescent="0.25">
      <c r="E984" s="118"/>
      <c r="F984" s="118"/>
    </row>
    <row r="985" spans="5:6" x14ac:dyDescent="0.25">
      <c r="E985" s="118"/>
      <c r="F985" s="118"/>
    </row>
    <row r="986" spans="5:6" x14ac:dyDescent="0.25">
      <c r="E986" s="118"/>
      <c r="F986" s="118"/>
    </row>
    <row r="987" spans="5:6" x14ac:dyDescent="0.25">
      <c r="E987" s="118"/>
      <c r="F987" s="118"/>
    </row>
    <row r="988" spans="5:6" x14ac:dyDescent="0.25">
      <c r="E988" s="118"/>
      <c r="F988" s="118"/>
    </row>
    <row r="989" spans="5:6" x14ac:dyDescent="0.25">
      <c r="E989" s="118"/>
      <c r="F989" s="118"/>
    </row>
    <row r="990" spans="5:6" x14ac:dyDescent="0.25">
      <c r="E990" s="118"/>
      <c r="F990" s="118"/>
    </row>
    <row r="991" spans="5:6" x14ac:dyDescent="0.25">
      <c r="E991" s="118"/>
      <c r="F991" s="118"/>
    </row>
    <row r="992" spans="5:6" x14ac:dyDescent="0.25">
      <c r="E992" s="118"/>
      <c r="F992" s="118"/>
    </row>
    <row r="993" spans="5:6" x14ac:dyDescent="0.25">
      <c r="E993" s="118"/>
      <c r="F993" s="118"/>
    </row>
    <row r="994" spans="5:6" x14ac:dyDescent="0.25">
      <c r="E994" s="118"/>
      <c r="F994" s="118"/>
    </row>
    <row r="995" spans="5:6" x14ac:dyDescent="0.25">
      <c r="E995" s="118"/>
      <c r="F995" s="118"/>
    </row>
    <row r="996" spans="5:6" x14ac:dyDescent="0.25">
      <c r="E996" s="118"/>
      <c r="F996" s="118"/>
    </row>
    <row r="997" spans="5:6" x14ac:dyDescent="0.25">
      <c r="E997" s="118"/>
      <c r="F997" s="118"/>
    </row>
    <row r="998" spans="5:6" x14ac:dyDescent="0.25">
      <c r="E998" s="118"/>
      <c r="F998" s="118"/>
    </row>
    <row r="999" spans="5:6" x14ac:dyDescent="0.25">
      <c r="E999" s="118"/>
      <c r="F999" s="118"/>
    </row>
  </sheetData>
  <sheetProtection password="D76E" sheet="1" objects="1" scenarios="1" sort="0"/>
  <autoFilter ref="A2:J2"/>
  <dataConsolidate/>
  <mergeCells count="1">
    <mergeCell ref="H1:I1"/>
  </mergeCells>
  <phoneticPr fontId="23" type="noConversion"/>
  <conditionalFormatting sqref="H3:H201">
    <cfRule type="expression" dxfId="14" priority="4" stopIfTrue="1">
      <formula>C3="Staff Costs"</formula>
    </cfRule>
    <cfRule type="expression" dxfId="13" priority="5" stopIfTrue="1">
      <formula>C3="Travel and Accommodation"</formula>
    </cfRule>
  </conditionalFormatting>
  <conditionalFormatting sqref="J3:J201">
    <cfRule type="expression" dxfId="12" priority="3" stopIfTrue="1">
      <formula>AND(C3="",NOT(I3=""))</formula>
    </cfRule>
  </conditionalFormatting>
  <conditionalFormatting sqref="J3:J201">
    <cfRule type="expression" dxfId="11" priority="2" stopIfTrue="1">
      <formula>AND(B3="",NOT(I3=""))</formula>
    </cfRule>
  </conditionalFormatting>
  <conditionalFormatting sqref="E1:G1">
    <cfRule type="cellIs" dxfId="10" priority="1" stopIfTrue="1" operator="equal">
      <formula>0</formula>
    </cfRule>
  </conditionalFormatting>
  <dataValidations count="6"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errorTitle="Change Budget line orType" sqref="D3">
      <formula1>IF(C3="Staff Costs", Staff_Costs, IF(C3="Office and Administration",Office_Administration,IF(C3="Travel and Accommodation",Travel_Accommodation,IF(C3="External Expertise and Services",Expertise_Services,IF(C3="Equipment",Equipment, Infrastructure)))))</formula1>
    </dataValidation>
    <dataValidation type="list" allowBlank="1" showInputMessage="1" showErrorMessage="1" sqref="D4:D201">
      <formula1>IF(C4="Staff Costs", Staff_Costs, IF(C4="Office and Administration",Office_Administration,IF(C4="Travel and Accommodation",Travel_Accommodation,IF(C4="External Expertise and Services",Expertise_Services,IF(C4="Equipment",Equipment, Infrastructure)))))</formula1>
    </dataValidation>
    <dataValidation type="list" allowBlank="1" showInputMessage="1" showErrorMessage="1" sqref="B3:B201">
      <formula1>IF(A3="WP1", P6WP1, IF(A3="WP2",P6WP2,IF(A3="WP3",P6WP3,IF(A3="WP4",P6WP4,IF(A3="WP5",P6WP5,IF(A3="WP6",P6WP6,0))))))</formula1>
    </dataValidation>
    <dataValidation type="textLength" operator="lessThan" allowBlank="1" showInputMessage="1" showErrorMessage="1" errorTitle="Character Limit Exceeded!" error="Please reduce the description to 1000 Characters" sqref="E3:F201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 xml:space="preserve">&amp;LInterreg IPA CBC  Programme Greece- The former Yugoslav Republic of Macedonia 2014-2020&amp;R&amp;A
</oddHeader>
    <oddFooter>&amp;LJustification of the budget&amp;R&amp;P from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>
    <tabColor rgb="FFFFC000"/>
  </sheetPr>
  <dimension ref="A1:X240"/>
  <sheetViews>
    <sheetView view="pageBreakPreview" topLeftCell="A90" zoomScale="130" zoomScaleSheetLayoutView="130" workbookViewId="0">
      <selection activeCell="V204" sqref="V204:X204"/>
    </sheetView>
  </sheetViews>
  <sheetFormatPr defaultRowHeight="15" x14ac:dyDescent="0.25"/>
  <cols>
    <col min="1" max="1" width="7.5703125" customWidth="1"/>
    <col min="2" max="2" width="3.28515625" customWidth="1"/>
    <col min="3" max="3" width="2.7109375" customWidth="1"/>
    <col min="4" max="8" width="4" customWidth="1"/>
    <col min="9" max="9" width="4.85546875" customWidth="1"/>
    <col min="10" max="11" width="4" customWidth="1"/>
    <col min="12" max="12" width="5" customWidth="1"/>
    <col min="13" max="21" width="4" customWidth="1"/>
    <col min="22" max="24" width="4.42578125" customWidth="1"/>
  </cols>
  <sheetData>
    <row r="1" spans="1:24" ht="30" customHeight="1" x14ac:dyDescent="0.25">
      <c r="A1" s="189" t="s">
        <v>281</v>
      </c>
      <c r="B1" s="189"/>
      <c r="C1" s="189"/>
      <c r="D1" s="181" t="s">
        <v>18</v>
      </c>
      <c r="E1" s="182"/>
      <c r="F1" s="183"/>
      <c r="G1" s="181" t="s">
        <v>19</v>
      </c>
      <c r="H1" s="182"/>
      <c r="I1" s="183"/>
      <c r="J1" s="181" t="s">
        <v>312</v>
      </c>
      <c r="K1" s="182"/>
      <c r="L1" s="183"/>
      <c r="M1" s="181" t="s">
        <v>20</v>
      </c>
      <c r="N1" s="182"/>
      <c r="O1" s="183"/>
      <c r="P1" s="181" t="s">
        <v>21</v>
      </c>
      <c r="Q1" s="182"/>
      <c r="R1" s="183"/>
      <c r="S1" s="181" t="s">
        <v>262</v>
      </c>
      <c r="T1" s="182"/>
      <c r="U1" s="183"/>
      <c r="V1" s="158" t="s">
        <v>280</v>
      </c>
      <c r="W1" s="158"/>
      <c r="X1" s="158"/>
    </row>
    <row r="2" spans="1:24" ht="48.75" customHeight="1" x14ac:dyDescent="0.25">
      <c r="A2" s="190">
        <f>'Cover page'!C23</f>
        <v>0</v>
      </c>
      <c r="B2" s="190"/>
      <c r="C2" s="190"/>
      <c r="D2" s="184"/>
      <c r="E2" s="185"/>
      <c r="F2" s="186"/>
      <c r="G2" s="184"/>
      <c r="H2" s="185"/>
      <c r="I2" s="186"/>
      <c r="J2" s="184"/>
      <c r="K2" s="185"/>
      <c r="L2" s="186"/>
      <c r="M2" s="184"/>
      <c r="N2" s="185"/>
      <c r="O2" s="186"/>
      <c r="P2" s="184"/>
      <c r="Q2" s="185"/>
      <c r="R2" s="186"/>
      <c r="S2" s="184"/>
      <c r="T2" s="185"/>
      <c r="U2" s="186"/>
      <c r="V2" s="158"/>
      <c r="W2" s="158"/>
      <c r="X2" s="158"/>
    </row>
    <row r="3" spans="1:24" x14ac:dyDescent="0.25">
      <c r="A3" s="159" t="s">
        <v>272</v>
      </c>
      <c r="B3" s="159"/>
      <c r="C3" s="159"/>
      <c r="D3" s="164">
        <f>SUM(D4:D8)</f>
        <v>0</v>
      </c>
      <c r="E3" s="165"/>
      <c r="F3" s="166"/>
      <c r="G3" s="164">
        <f>SUM(G4:G8)</f>
        <v>0</v>
      </c>
      <c r="H3" s="165"/>
      <c r="I3" s="166"/>
      <c r="J3" s="164">
        <f>SUM(J4:J8)</f>
        <v>0</v>
      </c>
      <c r="K3" s="165"/>
      <c r="L3" s="166"/>
      <c r="M3" s="164">
        <f>SUM(M4:M8)</f>
        <v>0</v>
      </c>
      <c r="N3" s="165"/>
      <c r="O3" s="166"/>
      <c r="P3" s="164">
        <f>SUM(P4:P8)</f>
        <v>0</v>
      </c>
      <c r="Q3" s="165"/>
      <c r="R3" s="166"/>
      <c r="S3" s="164">
        <f>SUM(S4:S8)</f>
        <v>0</v>
      </c>
      <c r="T3" s="165"/>
      <c r="U3" s="166"/>
      <c r="V3" s="160">
        <f t="shared" ref="V3:V39" si="0">SUM(D3:S3)</f>
        <v>0</v>
      </c>
      <c r="W3" s="161"/>
      <c r="X3" s="161"/>
    </row>
    <row r="4" spans="1:24" x14ac:dyDescent="0.25">
      <c r="A4" s="170" t="s">
        <v>28</v>
      </c>
      <c r="B4" s="170"/>
      <c r="C4" s="170"/>
      <c r="D4" s="167">
        <f>SUMIF('LB (PP1)'!$K$3:$K$201,"D1.1.1-Staff Costs",'LB (PP1)'!$J$3:$J$201)</f>
        <v>0</v>
      </c>
      <c r="E4" s="168"/>
      <c r="F4" s="169"/>
      <c r="G4" s="167">
        <f>SUMIF('LB (PP1)'!$K$3:$K$201,"D1.1.1-Office and Administration",'LB (PP1)'!$J$3:$J$201)</f>
        <v>0</v>
      </c>
      <c r="H4" s="168"/>
      <c r="I4" s="169"/>
      <c r="J4" s="167">
        <f>SUMIF('LB (PP1)'!$K$3:$K$201,"D1.1.1-Travel and Accommodation",'LB (PP1)'!$J$3:$J$201)</f>
        <v>0</v>
      </c>
      <c r="K4" s="168"/>
      <c r="L4" s="169"/>
      <c r="M4" s="167">
        <f>SUMIF('LB (PP1)'!$K$3:$K$201,"D1.1.1-External Expertise and Services",'LB (PP1)'!$J$3:$J$201)</f>
        <v>0</v>
      </c>
      <c r="N4" s="168"/>
      <c r="O4" s="169"/>
      <c r="P4" s="167">
        <f>SUMIF('LB (PP1)'!$K$3:$K$201,"D1.1.1-Equipment",'LB (PP1)'!$J$3:$J$201)</f>
        <v>0</v>
      </c>
      <c r="Q4" s="168"/>
      <c r="R4" s="169"/>
      <c r="S4" s="167">
        <f>SUMIF('LB (PP1)'!$K$3:$K$201,"D1.1.1-Infrastructure and Works",'LB (PP1)'!$J$3:$J$201)</f>
        <v>0</v>
      </c>
      <c r="T4" s="168"/>
      <c r="U4" s="169"/>
      <c r="V4" s="162">
        <f t="shared" si="0"/>
        <v>0</v>
      </c>
      <c r="W4" s="163"/>
      <c r="X4" s="163"/>
    </row>
    <row r="5" spans="1:24" x14ac:dyDescent="0.25">
      <c r="A5" s="170" t="s">
        <v>29</v>
      </c>
      <c r="B5" s="170"/>
      <c r="C5" s="170"/>
      <c r="D5" s="167">
        <f>SUMIF('LB (PP1)'!$K$3:$K$201,"D1.1.2-Staff Costs",'LB (PP1)'!$J$3:$J$201)</f>
        <v>0</v>
      </c>
      <c r="E5" s="168"/>
      <c r="F5" s="169"/>
      <c r="G5" s="167">
        <f>SUMIF('LB (PP1)'!$K$3:$K$201,"D1.1.2-Office and Administration",'LB (PP1)'!$J$3:$J$201)</f>
        <v>0</v>
      </c>
      <c r="H5" s="168"/>
      <c r="I5" s="169"/>
      <c r="J5" s="167">
        <f>SUMIF('LB (PP1)'!$K$3:$K$201,"D1.1.2-Travel and Accommodation",'LB (PP1)'!$J$3:$J$201)</f>
        <v>0</v>
      </c>
      <c r="K5" s="168"/>
      <c r="L5" s="169"/>
      <c r="M5" s="167">
        <f>SUMIF('LB (PP1)'!$K$3:$K$201,"D1.1.2-External Expertise and Services",'LB (PP1)'!$J$3:$J$201)</f>
        <v>0</v>
      </c>
      <c r="N5" s="168"/>
      <c r="O5" s="169"/>
      <c r="P5" s="167">
        <f>SUMIF('LB (PP1)'!$K$3:$K$201,"D1.1.2-Equipment",'LB (PP1)'!$J$3:$J$201)</f>
        <v>0</v>
      </c>
      <c r="Q5" s="168"/>
      <c r="R5" s="169"/>
      <c r="S5" s="167">
        <f>SUMIF('LB (PP1)'!$K$3:$K$201,"D1.1.2-Infrastructure and Works",'LB (PP1)'!$J$3:$J$201)</f>
        <v>0</v>
      </c>
      <c r="T5" s="168"/>
      <c r="U5" s="169"/>
      <c r="V5" s="162">
        <f t="shared" si="0"/>
        <v>0</v>
      </c>
      <c r="W5" s="163"/>
      <c r="X5" s="163"/>
    </row>
    <row r="6" spans="1:24" x14ac:dyDescent="0.25">
      <c r="A6" s="170" t="s">
        <v>30</v>
      </c>
      <c r="B6" s="170" t="s">
        <v>30</v>
      </c>
      <c r="C6" s="170" t="s">
        <v>30</v>
      </c>
      <c r="D6" s="167">
        <f>SUMIF('LB (PP1)'!$K$3:$K$201,"D1.1.3-Staff Costs",'LB (PP1)'!$J$3:$J$201)</f>
        <v>0</v>
      </c>
      <c r="E6" s="168"/>
      <c r="F6" s="169"/>
      <c r="G6" s="167">
        <f>SUMIF('LB (PP1)'!$K$3:$K$201,"D1.1.3-Office and Administration",'LB (PP1)'!$J$3:$J$201)</f>
        <v>0</v>
      </c>
      <c r="H6" s="168"/>
      <c r="I6" s="169"/>
      <c r="J6" s="167">
        <f>SUMIF('LB (PP1)'!$K$3:$K$201,"D1.1.3-Travel and Accommodation",'LB (PP1)'!$J$3:$J$201)</f>
        <v>0</v>
      </c>
      <c r="K6" s="168"/>
      <c r="L6" s="169"/>
      <c r="M6" s="167">
        <f>SUMIF('LB (PP1)'!$K$3:$K$201,"D1.1.3-External Expertise and Services",'LB (PP1)'!$J$3:$J$201)</f>
        <v>0</v>
      </c>
      <c r="N6" s="168"/>
      <c r="O6" s="169"/>
      <c r="P6" s="167">
        <f>SUMIF('LB (PP1)'!$K$3:$K$201,"D1.1.3-Equipment",'LB (PP1)'!$J$3:$J$201)</f>
        <v>0</v>
      </c>
      <c r="Q6" s="168"/>
      <c r="R6" s="169"/>
      <c r="S6" s="167">
        <f>SUMIF('LB (PP1)'!$K$3:$K$201,"D1.1.3-Infrastructure and Works",'LB (PP1)'!$J$3:$J$201)</f>
        <v>0</v>
      </c>
      <c r="T6" s="168"/>
      <c r="U6" s="169"/>
      <c r="V6" s="162">
        <f t="shared" si="0"/>
        <v>0</v>
      </c>
      <c r="W6" s="163"/>
      <c r="X6" s="163"/>
    </row>
    <row r="7" spans="1:24" x14ac:dyDescent="0.25">
      <c r="A7" s="170" t="s">
        <v>31</v>
      </c>
      <c r="B7" s="170" t="s">
        <v>31</v>
      </c>
      <c r="C7" s="170" t="s">
        <v>31</v>
      </c>
      <c r="D7" s="167">
        <f>SUMIF('LB (PP1)'!$K$3:$K$201,"D1.1.4-Staff Costs",'LB (PP1)'!$J$3:$J$201)</f>
        <v>0</v>
      </c>
      <c r="E7" s="168"/>
      <c r="F7" s="169"/>
      <c r="G7" s="167">
        <f>SUMIF('LB (PP1)'!$K$3:$K$201,"D1.1.4-Office and Administration",'LB (PP1)'!$J$3:$J$201)</f>
        <v>0</v>
      </c>
      <c r="H7" s="168"/>
      <c r="I7" s="169"/>
      <c r="J7" s="167">
        <f>SUMIF('LB (PP1)'!$K$3:$K$201,"D1.1.4-Travel and Accommodation",'LB (PP1)'!$J$3:$J$201)</f>
        <v>0</v>
      </c>
      <c r="K7" s="168"/>
      <c r="L7" s="169"/>
      <c r="M7" s="167">
        <f>SUMIF('LB (PP1)'!$K$3:$K$201,"D1.1.4-External Expertise and Services",'LB (PP1)'!$J$3:$J$201)</f>
        <v>0</v>
      </c>
      <c r="N7" s="168"/>
      <c r="O7" s="169"/>
      <c r="P7" s="167">
        <f>SUMIF('LB (PP1)'!$K$3:$K$201,"D1.1.4-Equipment",'LB (PP1)'!$J$3:$J$201)</f>
        <v>0</v>
      </c>
      <c r="Q7" s="168"/>
      <c r="R7" s="169"/>
      <c r="S7" s="167">
        <f>SUMIF('LB (PP1)'!$K$3:$K$201,"D1.1.4-Infrastructure and Works",'LB (PP1)'!$J$3:$J$201)</f>
        <v>0</v>
      </c>
      <c r="T7" s="168"/>
      <c r="U7" s="169"/>
      <c r="V7" s="162">
        <f t="shared" si="0"/>
        <v>0</v>
      </c>
      <c r="W7" s="163"/>
      <c r="X7" s="163"/>
    </row>
    <row r="8" spans="1:24" x14ac:dyDescent="0.25">
      <c r="A8" s="170" t="s">
        <v>32</v>
      </c>
      <c r="B8" s="170" t="s">
        <v>32</v>
      </c>
      <c r="C8" s="170" t="s">
        <v>32</v>
      </c>
      <c r="D8" s="167">
        <f>SUMIF('LB (PP1)'!$K$3:$K$201,"D1.1.5-Staff Costs",'LB (PP1)'!$J$3:$J$201)</f>
        <v>0</v>
      </c>
      <c r="E8" s="168"/>
      <c r="F8" s="169"/>
      <c r="G8" s="167">
        <f>SUMIF('LB (PP1)'!$K$3:$K$201,"D1.1.5-Office and Administration",'LB (PP1)'!$J$3:$J$201)</f>
        <v>0</v>
      </c>
      <c r="H8" s="168"/>
      <c r="I8" s="169"/>
      <c r="J8" s="167">
        <f>SUMIF('LB (PP1)'!$K$3:$K$201,"D1.1.5-Travel and Accommodation",'LB (PP1)'!$J$3:$J$201)</f>
        <v>0</v>
      </c>
      <c r="K8" s="168"/>
      <c r="L8" s="169"/>
      <c r="M8" s="167">
        <f>SUMIF('LB (PP1)'!$K$3:$K$201,"D1.1.5-External Expertise and Services",'LB (PP1)'!$J$3:$J$201)</f>
        <v>0</v>
      </c>
      <c r="N8" s="168"/>
      <c r="O8" s="169"/>
      <c r="P8" s="167">
        <f>SUMIF('LB (PP1)'!$K$3:$K$201,"D1.1.5-Equipment",'LB (PP1)'!$J$3:$J$201)</f>
        <v>0</v>
      </c>
      <c r="Q8" s="168"/>
      <c r="R8" s="169"/>
      <c r="S8" s="167">
        <f>SUMIF('LB (PP1)'!$K$3:$K$201,"D1.1.5-Infrastructure and Works",'LB (PP1)'!$J$3:$J$201)</f>
        <v>0</v>
      </c>
      <c r="T8" s="168"/>
      <c r="U8" s="169"/>
      <c r="V8" s="162">
        <f t="shared" si="0"/>
        <v>0</v>
      </c>
      <c r="W8" s="163"/>
      <c r="X8" s="163"/>
    </row>
    <row r="9" spans="1:24" ht="15" customHeight="1" x14ac:dyDescent="0.25">
      <c r="A9" s="159" t="s">
        <v>273</v>
      </c>
      <c r="B9" s="159"/>
      <c r="C9" s="159"/>
      <c r="D9" s="164">
        <f>SUM(D10:D14)</f>
        <v>0</v>
      </c>
      <c r="E9" s="165"/>
      <c r="F9" s="166"/>
      <c r="G9" s="164">
        <f>SUM(G10:G14)</f>
        <v>0</v>
      </c>
      <c r="H9" s="165"/>
      <c r="I9" s="166"/>
      <c r="J9" s="164">
        <f>SUM(J10:J14)</f>
        <v>0</v>
      </c>
      <c r="K9" s="165"/>
      <c r="L9" s="166"/>
      <c r="M9" s="164">
        <f>SUM(M10:M14)</f>
        <v>0</v>
      </c>
      <c r="N9" s="165"/>
      <c r="O9" s="166"/>
      <c r="P9" s="164">
        <f>SUM(P10:P14)</f>
        <v>0</v>
      </c>
      <c r="Q9" s="165"/>
      <c r="R9" s="166"/>
      <c r="S9" s="164">
        <f>SUM(S10:S14)</f>
        <v>0</v>
      </c>
      <c r="T9" s="165"/>
      <c r="U9" s="166"/>
      <c r="V9" s="160">
        <f t="shared" si="0"/>
        <v>0</v>
      </c>
      <c r="W9" s="161"/>
      <c r="X9" s="161"/>
    </row>
    <row r="10" spans="1:24" x14ac:dyDescent="0.25">
      <c r="A10" s="170" t="s">
        <v>33</v>
      </c>
      <c r="B10" s="170" t="s">
        <v>33</v>
      </c>
      <c r="C10" s="170" t="s">
        <v>33</v>
      </c>
      <c r="D10" s="167">
        <f>SUMIF('LB (PP1)'!$K$3:$K$201,"D2.1.1-Staff Costs",'LB (PP1)'!$J$3:$J$201)</f>
        <v>0</v>
      </c>
      <c r="E10" s="168"/>
      <c r="F10" s="169"/>
      <c r="G10" s="167">
        <f>SUMIF('LB (PP1)'!$K$3:$K$201,"D2.1.1-Office and Administration",'LB (PP1)'!$J$3:$J$201)</f>
        <v>0</v>
      </c>
      <c r="H10" s="168"/>
      <c r="I10" s="169"/>
      <c r="J10" s="167">
        <f>SUMIF('LB (PP1)'!$K$3:$K$201,"D2.1.1-Travel and Accommodation",'LB (PP1)'!$J$3:$J$201)</f>
        <v>0</v>
      </c>
      <c r="K10" s="168"/>
      <c r="L10" s="169"/>
      <c r="M10" s="167">
        <f>SUMIF('LB (PP1)'!$K$3:$K$201,"D2.1.1-External Expertise and Services",'LB (PP1)'!$J$3:$J$201)</f>
        <v>0</v>
      </c>
      <c r="N10" s="168"/>
      <c r="O10" s="169"/>
      <c r="P10" s="167">
        <f>SUMIF('LB (PP1)'!$K$3:$K$201,"D2.1.1-Equipment",'LB (PP1)'!$J$3:$J$201)</f>
        <v>0</v>
      </c>
      <c r="Q10" s="168"/>
      <c r="R10" s="169"/>
      <c r="S10" s="167">
        <f>SUMIF('LB (PP1)'!$K$3:$K$201,"D2.1.1-Infrastructure and Works",'LB (PP1)'!$J$3:$J$201)</f>
        <v>0</v>
      </c>
      <c r="T10" s="168"/>
      <c r="U10" s="169"/>
      <c r="V10" s="162">
        <f t="shared" si="0"/>
        <v>0</v>
      </c>
      <c r="W10" s="163"/>
      <c r="X10" s="163"/>
    </row>
    <row r="11" spans="1:24" x14ac:dyDescent="0.25">
      <c r="A11" s="170" t="s">
        <v>34</v>
      </c>
      <c r="B11" s="170" t="s">
        <v>34</v>
      </c>
      <c r="C11" s="170" t="s">
        <v>34</v>
      </c>
      <c r="D11" s="167">
        <f>SUMIF('LB (PP1)'!$K$3:$K$201,"D2.1.2-Staff Costs",'LB (PP1)'!$J$3:$J$201)</f>
        <v>0</v>
      </c>
      <c r="E11" s="168"/>
      <c r="F11" s="169"/>
      <c r="G11" s="167">
        <f>SUMIF('LB (PP1)'!$K$3:$K$201,"D2.1.2-Office and Administration",'LB (PP1)'!$J$3:$J$201)</f>
        <v>0</v>
      </c>
      <c r="H11" s="168"/>
      <c r="I11" s="169"/>
      <c r="J11" s="167">
        <f>SUMIF('LB (PP1)'!$K$3:$K$201,"D2.1.2-Travel and Accommodation",'LB (PP1)'!$J$3:$J$201)</f>
        <v>0</v>
      </c>
      <c r="K11" s="168"/>
      <c r="L11" s="169"/>
      <c r="M11" s="167">
        <f>SUMIF('LB (PP1)'!$K$3:$K$201,"D2.1.2-External Expertise and Services",'LB (PP1)'!$J$3:$J$201)</f>
        <v>0</v>
      </c>
      <c r="N11" s="168"/>
      <c r="O11" s="169"/>
      <c r="P11" s="167">
        <f>SUMIF('LB (PP1)'!$K$3:$K$201,"D2.1.2-Equipment",'LB (PP1)'!$J$3:$J$201)</f>
        <v>0</v>
      </c>
      <c r="Q11" s="168"/>
      <c r="R11" s="169"/>
      <c r="S11" s="167">
        <f>SUMIF('LB (PP1)'!$K$3:$K$201,"D2.1.2-Infrastructure and Works",'LB (PP1)'!$J$3:$J$201)</f>
        <v>0</v>
      </c>
      <c r="T11" s="168"/>
      <c r="U11" s="169"/>
      <c r="V11" s="162">
        <f t="shared" si="0"/>
        <v>0</v>
      </c>
      <c r="W11" s="163"/>
      <c r="X11" s="163"/>
    </row>
    <row r="12" spans="1:24" x14ac:dyDescent="0.25">
      <c r="A12" s="170" t="s">
        <v>35</v>
      </c>
      <c r="B12" s="170" t="s">
        <v>35</v>
      </c>
      <c r="C12" s="170" t="s">
        <v>35</v>
      </c>
      <c r="D12" s="167">
        <f>SUMIF('LB (PP1)'!$K$3:$K$201,"D2.1.3-Staff Costs",'LB (PP1)'!$J$3:$J$201)</f>
        <v>0</v>
      </c>
      <c r="E12" s="168"/>
      <c r="F12" s="169"/>
      <c r="G12" s="167">
        <f>SUMIF('LB (PP1)'!$K$3:$K$201,"D2.1.3-Office and Administration",'LB (PP1)'!$J$3:$J$201)</f>
        <v>0</v>
      </c>
      <c r="H12" s="168"/>
      <c r="I12" s="169"/>
      <c r="J12" s="167">
        <f>SUMIF('LB (PP1)'!$K$3:$K$201,"D2.1.3-Travel and Accommodation",'LB (PP1)'!$J$3:$J$201)</f>
        <v>0</v>
      </c>
      <c r="K12" s="168"/>
      <c r="L12" s="169"/>
      <c r="M12" s="167">
        <f>SUMIF('LB (PP1)'!$K$3:$K$201,"D2.1.3-External Expertise and Services",'LB (PP1)'!$J$3:$J$201)</f>
        <v>0</v>
      </c>
      <c r="N12" s="168"/>
      <c r="O12" s="169"/>
      <c r="P12" s="167">
        <f>SUMIF('LB (PP1)'!$K$3:$K$201,"D2.1.3-Equipment",'LB (PP1)'!$J$3:$J$201)</f>
        <v>0</v>
      </c>
      <c r="Q12" s="168"/>
      <c r="R12" s="169"/>
      <c r="S12" s="167">
        <f>SUMIF('LB (PP1)'!$K$3:$K$201,"D2.1.3-Infrastructure and Works",'LB (PP1)'!$J$3:$J$201)</f>
        <v>0</v>
      </c>
      <c r="T12" s="168"/>
      <c r="U12" s="169"/>
      <c r="V12" s="162">
        <f t="shared" si="0"/>
        <v>0</v>
      </c>
      <c r="W12" s="163"/>
      <c r="X12" s="163"/>
    </row>
    <row r="13" spans="1:24" x14ac:dyDescent="0.25">
      <c r="A13" s="170" t="s">
        <v>36</v>
      </c>
      <c r="B13" s="170" t="s">
        <v>36</v>
      </c>
      <c r="C13" s="170" t="s">
        <v>36</v>
      </c>
      <c r="D13" s="167">
        <f>SUMIF('LB (PP1)'!$K$3:$K$201,"D2.1.4-Staff Costs",'LB (PP1)'!$J$3:$J$201)</f>
        <v>0</v>
      </c>
      <c r="E13" s="168"/>
      <c r="F13" s="169"/>
      <c r="G13" s="167">
        <f>SUMIF('LB (PP1)'!$K$3:$K$201,"D2.1.4-Office and Administration",'LB (PP1)'!$J$3:$J$201)</f>
        <v>0</v>
      </c>
      <c r="H13" s="168"/>
      <c r="I13" s="169"/>
      <c r="J13" s="167">
        <f>SUMIF('LB (PP1)'!$K$3:$K$201,"D2.1.4-Travel and Accommodation",'LB (PP1)'!$J$3:$J$201)</f>
        <v>0</v>
      </c>
      <c r="K13" s="168"/>
      <c r="L13" s="169"/>
      <c r="M13" s="167">
        <f>SUMIF('LB (PP1)'!$K$3:$K$201,"D2.1.4-External Expertise and Services",'LB (PP1)'!$J$3:$J$201)</f>
        <v>0</v>
      </c>
      <c r="N13" s="168"/>
      <c r="O13" s="169"/>
      <c r="P13" s="167">
        <f>SUMIF('LB (PP1)'!$K$3:$K$201,"D2.1.4-Equipment",'LB (PP1)'!$J$3:$J$201)</f>
        <v>0</v>
      </c>
      <c r="Q13" s="168"/>
      <c r="R13" s="169"/>
      <c r="S13" s="167">
        <f>SUMIF('LB (PP1)'!$K$3:$K$201,"D2.1.4-Infrastructure and Works",'LB (PP1)'!$J$3:$J$201)</f>
        <v>0</v>
      </c>
      <c r="T13" s="168"/>
      <c r="U13" s="169"/>
      <c r="V13" s="162">
        <f t="shared" si="0"/>
        <v>0</v>
      </c>
      <c r="W13" s="163"/>
      <c r="X13" s="163"/>
    </row>
    <row r="14" spans="1:24" x14ac:dyDescent="0.25">
      <c r="A14" s="170" t="s">
        <v>37</v>
      </c>
      <c r="B14" s="170" t="s">
        <v>37</v>
      </c>
      <c r="C14" s="170" t="s">
        <v>37</v>
      </c>
      <c r="D14" s="167">
        <f>SUMIF('LB (PP1)'!$K$3:$K$201,"D2.1.5-Staff Costs",'LB (PP1)'!$J$3:$J$201)</f>
        <v>0</v>
      </c>
      <c r="E14" s="168"/>
      <c r="F14" s="169"/>
      <c r="G14" s="167">
        <f>SUMIF('LB (PP1)'!$K$3:$K$201,"D2.1.5-Office and Administration",'LB (PP1)'!$J$3:$J$201)</f>
        <v>0</v>
      </c>
      <c r="H14" s="168"/>
      <c r="I14" s="169"/>
      <c r="J14" s="167">
        <f>SUMIF('LB (PP1)'!$K$3:$K$201,"D2.1.5-Travel and Accommodation",'LB (PP1)'!$J$3:$J$201)</f>
        <v>0</v>
      </c>
      <c r="K14" s="168"/>
      <c r="L14" s="169"/>
      <c r="M14" s="167">
        <f>SUMIF('LB (PP1)'!$K$3:$K$201,"D2.1.5-External Expertise and Services",'LB (PP1)'!$J$3:$J$201)</f>
        <v>0</v>
      </c>
      <c r="N14" s="168"/>
      <c r="O14" s="169"/>
      <c r="P14" s="167">
        <f>SUMIF('LB (PP1)'!$K$3:$K$201,"D2.1.5-Equipment",'LB (PP1)'!$J$3:$J$201)</f>
        <v>0</v>
      </c>
      <c r="Q14" s="168"/>
      <c r="R14" s="169"/>
      <c r="S14" s="167">
        <f>SUMIF('LB (PP1)'!$K$3:$K$201,"D2.1.5-Infrastructure and Works",'LB (PP1)'!$J$3:$J$201)</f>
        <v>0</v>
      </c>
      <c r="T14" s="168"/>
      <c r="U14" s="169"/>
      <c r="V14" s="162">
        <f t="shared" si="0"/>
        <v>0</v>
      </c>
      <c r="W14" s="163"/>
      <c r="X14" s="163"/>
    </row>
    <row r="15" spans="1:24" ht="15" customHeight="1" x14ac:dyDescent="0.25">
      <c r="A15" s="159" t="s">
        <v>274</v>
      </c>
      <c r="B15" s="159"/>
      <c r="C15" s="159" t="s">
        <v>275</v>
      </c>
      <c r="D15" s="164">
        <f>SUM(D16:D20)</f>
        <v>0</v>
      </c>
      <c r="E15" s="165"/>
      <c r="F15" s="166"/>
      <c r="G15" s="164">
        <f>SUM(G16:G20)</f>
        <v>0</v>
      </c>
      <c r="H15" s="165"/>
      <c r="I15" s="166"/>
      <c r="J15" s="164">
        <f>SUM(J16:J20)</f>
        <v>0</v>
      </c>
      <c r="K15" s="165"/>
      <c r="L15" s="166"/>
      <c r="M15" s="164">
        <f>SUM(M16:M20)</f>
        <v>0</v>
      </c>
      <c r="N15" s="165"/>
      <c r="O15" s="166"/>
      <c r="P15" s="164">
        <f>SUM(P16:P20)</f>
        <v>0</v>
      </c>
      <c r="Q15" s="165"/>
      <c r="R15" s="166"/>
      <c r="S15" s="164">
        <f>SUM(S16:S20)</f>
        <v>0</v>
      </c>
      <c r="T15" s="165"/>
      <c r="U15" s="166"/>
      <c r="V15" s="160">
        <f t="shared" si="0"/>
        <v>0</v>
      </c>
      <c r="W15" s="161"/>
      <c r="X15" s="161"/>
    </row>
    <row r="16" spans="1:24" x14ac:dyDescent="0.25">
      <c r="A16" s="170" t="s">
        <v>38</v>
      </c>
      <c r="B16" s="170" t="s">
        <v>38</v>
      </c>
      <c r="C16" s="170" t="s">
        <v>38</v>
      </c>
      <c r="D16" s="167">
        <f>SUMIF('LB (PP1)'!$K$3:$K$201,"D3.1.1-Staff Costs",'LB (PP1)'!$J$3:$J$201)</f>
        <v>0</v>
      </c>
      <c r="E16" s="168"/>
      <c r="F16" s="169"/>
      <c r="G16" s="167">
        <f>SUMIF('LB (PP1)'!$K$3:$K$201,"D3.1.1-Office and Administration",'LB (PP1)'!$J$3:$J$201)</f>
        <v>0</v>
      </c>
      <c r="H16" s="168"/>
      <c r="I16" s="169"/>
      <c r="J16" s="167">
        <f>SUMIF('LB (PP1)'!$K$3:$K$201,"D3.1.1-Travel and Accommodation",'LB (PP1)'!$J$3:$J$201)</f>
        <v>0</v>
      </c>
      <c r="K16" s="168"/>
      <c r="L16" s="169"/>
      <c r="M16" s="167">
        <f>SUMIF('LB (PP1)'!$K$3:$K$201,"D3.1.1-External Expertise and Services",'LB (PP1)'!$J$3:$J$201)</f>
        <v>0</v>
      </c>
      <c r="N16" s="168"/>
      <c r="O16" s="169"/>
      <c r="P16" s="167">
        <f>SUMIF('LB (PP1)'!$K$3:$K$201,"D3.1.1-Equipment",'LB (PP1)'!$J$3:$J$201)</f>
        <v>0</v>
      </c>
      <c r="Q16" s="168"/>
      <c r="R16" s="169"/>
      <c r="S16" s="167">
        <f>SUMIF('LB (PP1)'!$K$3:$K$201,"D3.1.1-Infrastructure and Works",'LB (PP1)'!$J$3:$J$201)</f>
        <v>0</v>
      </c>
      <c r="T16" s="168"/>
      <c r="U16" s="169"/>
      <c r="V16" s="162">
        <f t="shared" si="0"/>
        <v>0</v>
      </c>
      <c r="W16" s="163"/>
      <c r="X16" s="163"/>
    </row>
    <row r="17" spans="1:24" x14ac:dyDescent="0.25">
      <c r="A17" s="170" t="s">
        <v>39</v>
      </c>
      <c r="B17" s="170" t="s">
        <v>39</v>
      </c>
      <c r="C17" s="170" t="s">
        <v>39</v>
      </c>
      <c r="D17" s="167">
        <f>SUMIF('LB (PP1)'!$K$3:$K$201,"D3.1.2-Staff Costs",'LB (PP1)'!$J$3:$J$201)</f>
        <v>0</v>
      </c>
      <c r="E17" s="168"/>
      <c r="F17" s="169"/>
      <c r="G17" s="167">
        <f>SUMIF('LB (PP1)'!$K$3:$K$201,"D3.1.2-Office and Administration",'LB (PP1)'!$J$3:$J$201)</f>
        <v>0</v>
      </c>
      <c r="H17" s="168"/>
      <c r="I17" s="169"/>
      <c r="J17" s="167">
        <f>SUMIF('LB (PP1)'!$K$3:$K$201,"D3.1.2-Travel and Accommodation",'LB (PP1)'!$J$3:$J$201)</f>
        <v>0</v>
      </c>
      <c r="K17" s="168"/>
      <c r="L17" s="169"/>
      <c r="M17" s="167">
        <f>SUMIF('LB (PP1)'!$K$3:$K$201,"D3.1.2-External Expertise and Services",'LB (PP1)'!$J$3:$J$201)</f>
        <v>0</v>
      </c>
      <c r="N17" s="168"/>
      <c r="O17" s="169"/>
      <c r="P17" s="167">
        <f>SUMIF('LB (PP1)'!$K$3:$K$201,"D3.1.2-Equipment",'LB (PP1)'!$J$3:$J$201)</f>
        <v>0</v>
      </c>
      <c r="Q17" s="168"/>
      <c r="R17" s="169"/>
      <c r="S17" s="167">
        <f>SUMIF('LB (PP1)'!$K$3:$K$201,"D3.1.2-Infrastructure and Works",'LB (PP1)'!$J$3:$J$201)</f>
        <v>0</v>
      </c>
      <c r="T17" s="168"/>
      <c r="U17" s="169"/>
      <c r="V17" s="162">
        <f t="shared" si="0"/>
        <v>0</v>
      </c>
      <c r="W17" s="163"/>
      <c r="X17" s="163"/>
    </row>
    <row r="18" spans="1:24" x14ac:dyDescent="0.25">
      <c r="A18" s="170" t="s">
        <v>40</v>
      </c>
      <c r="B18" s="170" t="s">
        <v>40</v>
      </c>
      <c r="C18" s="170" t="s">
        <v>40</v>
      </c>
      <c r="D18" s="167">
        <f>SUMIF('LB (PP1)'!$K$3:$K$201,"D3.1.3-Staff Costs",'LB (PP1)'!$J$3:$J$201)</f>
        <v>0</v>
      </c>
      <c r="E18" s="168"/>
      <c r="F18" s="169"/>
      <c r="G18" s="167">
        <f>SUMIF('LB (PP1)'!$K$3:$K$201,"D3.1.3-Office and Administration",'LB (PP1)'!$J$3:$J$201)</f>
        <v>0</v>
      </c>
      <c r="H18" s="168"/>
      <c r="I18" s="169"/>
      <c r="J18" s="167">
        <f>SUMIF('LB (PP1)'!$K$3:$K$201,"D3.1.3-Travel and Accommodation",'LB (PP1)'!$J$3:$J$201)</f>
        <v>0</v>
      </c>
      <c r="K18" s="168"/>
      <c r="L18" s="169"/>
      <c r="M18" s="167">
        <f>SUMIF('LB (PP1)'!$K$3:$K$201,"D3.1.3-External Expertise and Services",'LB (PP1)'!$J$3:$J$201)</f>
        <v>0</v>
      </c>
      <c r="N18" s="168"/>
      <c r="O18" s="169"/>
      <c r="P18" s="167">
        <f>SUMIF('LB (PP1)'!$K$3:$K$201,"D3.1.3-Equipment",'LB (PP1)'!$J$3:$J$201)</f>
        <v>0</v>
      </c>
      <c r="Q18" s="168"/>
      <c r="R18" s="169"/>
      <c r="S18" s="167">
        <f>SUMIF('LB (PP1)'!$K$3:$K$201,"D3.1.3-Infrastructure and Works",'LB (PP1)'!$J$3:$J$201)</f>
        <v>0</v>
      </c>
      <c r="T18" s="168"/>
      <c r="U18" s="169"/>
      <c r="V18" s="162">
        <f t="shared" si="0"/>
        <v>0</v>
      </c>
      <c r="W18" s="163"/>
      <c r="X18" s="163"/>
    </row>
    <row r="19" spans="1:24" x14ac:dyDescent="0.25">
      <c r="A19" s="170" t="s">
        <v>41</v>
      </c>
      <c r="B19" s="170" t="s">
        <v>41</v>
      </c>
      <c r="C19" s="170" t="s">
        <v>41</v>
      </c>
      <c r="D19" s="167">
        <f>SUMIF('LB (PP1)'!$K$3:$K$201,"D3.1.4-Staff Costs",'LB (PP1)'!$J$3:$J$201)</f>
        <v>0</v>
      </c>
      <c r="E19" s="168"/>
      <c r="F19" s="169"/>
      <c r="G19" s="167">
        <f>SUMIF('LB (PP1)'!$K$3:$K$201,"D3.1.4-Office and Administration",'LB (PP1)'!$J$3:$J$201)</f>
        <v>0</v>
      </c>
      <c r="H19" s="168"/>
      <c r="I19" s="169"/>
      <c r="J19" s="167">
        <f>SUMIF('LB (PP1)'!$K$3:$K$201,"D3.1.4-Travel and Accommodation",'LB (PP1)'!$J$3:$J$201)</f>
        <v>0</v>
      </c>
      <c r="K19" s="168"/>
      <c r="L19" s="169"/>
      <c r="M19" s="167">
        <f>SUMIF('LB (PP1)'!$K$3:$K$201,"D3.1.4-External Expertise and Services",'LB (PP1)'!$J$3:$J$201)</f>
        <v>0</v>
      </c>
      <c r="N19" s="168"/>
      <c r="O19" s="169"/>
      <c r="P19" s="167">
        <f>SUMIF('LB (PP1)'!$K$3:$K$201,"D3.1.4-Equipment",'LB (PP1)'!$J$3:$J$201)</f>
        <v>0</v>
      </c>
      <c r="Q19" s="168"/>
      <c r="R19" s="169"/>
      <c r="S19" s="167">
        <f>SUMIF('LB (PP1)'!$K$3:$K$201,"D3.1.4-Infrastructure and Works",'LB (PP1)'!$J$3:$J$201)</f>
        <v>0</v>
      </c>
      <c r="T19" s="168"/>
      <c r="U19" s="169"/>
      <c r="V19" s="162">
        <f t="shared" si="0"/>
        <v>0</v>
      </c>
      <c r="W19" s="163"/>
      <c r="X19" s="163"/>
    </row>
    <row r="20" spans="1:24" x14ac:dyDescent="0.25">
      <c r="A20" s="170" t="s">
        <v>42</v>
      </c>
      <c r="B20" s="170" t="s">
        <v>42</v>
      </c>
      <c r="C20" s="170" t="s">
        <v>42</v>
      </c>
      <c r="D20" s="167">
        <f>SUMIF('LB (PP1)'!$K$3:$K$201,"D3.1.5-Staff Costs",'LB (PP1)'!$J$3:$J$201)</f>
        <v>0</v>
      </c>
      <c r="E20" s="168"/>
      <c r="F20" s="169"/>
      <c r="G20" s="167">
        <f>SUMIF('LB (PP1)'!$K$3:$K$201,"D3.1.5-Office and Administration",'LB (PP1)'!$J$3:$J$201)</f>
        <v>0</v>
      </c>
      <c r="H20" s="168"/>
      <c r="I20" s="169"/>
      <c r="J20" s="167">
        <f>SUMIF('LB (PP1)'!$K$3:$K$201,"D3.1.5-Travel and Accommodation",'LB (PP1)'!$J$3:$J$201)</f>
        <v>0</v>
      </c>
      <c r="K20" s="168"/>
      <c r="L20" s="169"/>
      <c r="M20" s="167">
        <f>SUMIF('LB (PP1)'!$K$3:$K$201,"D3.1.5-External Expertise and Services",'LB (PP1)'!$J$3:$J$201)</f>
        <v>0</v>
      </c>
      <c r="N20" s="168"/>
      <c r="O20" s="169"/>
      <c r="P20" s="167">
        <f>SUMIF('LB (PP1)'!$K$3:$K$201,"D3.1.5-Equipment",'LB (PP1)'!$J$3:$J$201)</f>
        <v>0</v>
      </c>
      <c r="Q20" s="168"/>
      <c r="R20" s="169"/>
      <c r="S20" s="167">
        <f>SUMIF('LB (PP1)'!$K$3:$K$201,"D3.1.5-Infrastructure and Works",'LB (PP1)'!$J$3:$J$201)</f>
        <v>0</v>
      </c>
      <c r="T20" s="168"/>
      <c r="U20" s="169"/>
      <c r="V20" s="162">
        <f t="shared" si="0"/>
        <v>0</v>
      </c>
      <c r="W20" s="163"/>
      <c r="X20" s="163"/>
    </row>
    <row r="21" spans="1:24" ht="15" customHeight="1" x14ac:dyDescent="0.25">
      <c r="A21" s="159" t="s">
        <v>276</v>
      </c>
      <c r="B21" s="159"/>
      <c r="C21" s="159" t="s">
        <v>275</v>
      </c>
      <c r="D21" s="164">
        <f>SUM(D22:D26)</f>
        <v>0</v>
      </c>
      <c r="E21" s="165"/>
      <c r="F21" s="166"/>
      <c r="G21" s="164">
        <f>SUM(G22:G26)</f>
        <v>0</v>
      </c>
      <c r="H21" s="165"/>
      <c r="I21" s="166"/>
      <c r="J21" s="164">
        <f>SUM(J22:J26)</f>
        <v>0</v>
      </c>
      <c r="K21" s="165"/>
      <c r="L21" s="166"/>
      <c r="M21" s="164">
        <f>SUM(M22:M26)</f>
        <v>0</v>
      </c>
      <c r="N21" s="165"/>
      <c r="O21" s="166"/>
      <c r="P21" s="164">
        <f>SUM(P22:P26)</f>
        <v>0</v>
      </c>
      <c r="Q21" s="165"/>
      <c r="R21" s="166"/>
      <c r="S21" s="164">
        <f>SUM(S22:S26)</f>
        <v>0</v>
      </c>
      <c r="T21" s="165"/>
      <c r="U21" s="166"/>
      <c r="V21" s="160">
        <f t="shared" si="0"/>
        <v>0</v>
      </c>
      <c r="W21" s="161"/>
      <c r="X21" s="161"/>
    </row>
    <row r="22" spans="1:24" x14ac:dyDescent="0.25">
      <c r="A22" s="170" t="s">
        <v>43</v>
      </c>
      <c r="B22" s="170" t="s">
        <v>43</v>
      </c>
      <c r="C22" s="170" t="s">
        <v>43</v>
      </c>
      <c r="D22" s="167">
        <f>SUMIF('LB (PP1)'!$K$3:$K$201,"D4.1.1-Staff Costs",'LB (PP1)'!$J$3:$J$201)</f>
        <v>0</v>
      </c>
      <c r="E22" s="168"/>
      <c r="F22" s="169"/>
      <c r="G22" s="167">
        <f>SUMIF('LB (PP1)'!$K$3:$K$201,"D4.1.1-Office and Administration",'LB (PP1)'!$J$3:$J$201)</f>
        <v>0</v>
      </c>
      <c r="H22" s="168"/>
      <c r="I22" s="169"/>
      <c r="J22" s="167">
        <f>SUMIF('LB (PP1)'!$K$3:$K$201,"D4.1.1-Travel and Accommodation",'LB (PP1)'!$J$3:$J$201)</f>
        <v>0</v>
      </c>
      <c r="K22" s="168"/>
      <c r="L22" s="169"/>
      <c r="M22" s="167">
        <f>SUMIF('LB (PP1)'!$K$3:$K$201,"D4.1.1-External Expertise and Services",'LB (PP1)'!$J$3:$J$201)</f>
        <v>0</v>
      </c>
      <c r="N22" s="168"/>
      <c r="O22" s="169"/>
      <c r="P22" s="167">
        <f>SUMIF('LB (PP1)'!$K$3:$K$201,"D4.1.1-Equipment",'LB (PP1)'!$J$3:$J$201)</f>
        <v>0</v>
      </c>
      <c r="Q22" s="168"/>
      <c r="R22" s="169"/>
      <c r="S22" s="167">
        <f>SUMIF('LB (PP1)'!$K$3:$K$201,"D4.1.1-Infrastructure and Works",'LB (PP1)'!$J$3:$J$201)</f>
        <v>0</v>
      </c>
      <c r="T22" s="168"/>
      <c r="U22" s="169"/>
      <c r="V22" s="162">
        <f t="shared" si="0"/>
        <v>0</v>
      </c>
      <c r="W22" s="163"/>
      <c r="X22" s="163"/>
    </row>
    <row r="23" spans="1:24" x14ac:dyDescent="0.25">
      <c r="A23" s="170" t="s">
        <v>44</v>
      </c>
      <c r="B23" s="170" t="s">
        <v>44</v>
      </c>
      <c r="C23" s="170" t="s">
        <v>44</v>
      </c>
      <c r="D23" s="167">
        <f>SUMIF('LB (PP1)'!$K$3:$K$201,"D4.1.2-Staff Costs",'LB (PP1)'!$J$3:$J$201)</f>
        <v>0</v>
      </c>
      <c r="E23" s="168"/>
      <c r="F23" s="169"/>
      <c r="G23" s="167">
        <f>SUMIF('LB (PP1)'!$K$3:$K$201,"D4.1.2-Office and Administration",'LB (PP1)'!$J$3:$J$201)</f>
        <v>0</v>
      </c>
      <c r="H23" s="168"/>
      <c r="I23" s="169"/>
      <c r="J23" s="167">
        <f>SUMIF('LB (PP1)'!$K$3:$K$201,"D4.1.2-Travel and Accommodation",'LB (PP1)'!$J$3:$J$201)</f>
        <v>0</v>
      </c>
      <c r="K23" s="168"/>
      <c r="L23" s="169"/>
      <c r="M23" s="167">
        <f>SUMIF('LB (PP1)'!$K$3:$K$201,"D4.1.2-External Expertise and Services",'LB (PP1)'!$J$3:$J$201)</f>
        <v>0</v>
      </c>
      <c r="N23" s="168"/>
      <c r="O23" s="169"/>
      <c r="P23" s="167">
        <f>SUMIF('LB (PP1)'!$K$3:$K$201,"D4.1.2-Equipment",'LB (PP1)'!$J$3:$J$201)</f>
        <v>0</v>
      </c>
      <c r="Q23" s="168"/>
      <c r="R23" s="169"/>
      <c r="S23" s="167">
        <f>SUMIF('LB (PP1)'!$K$3:$K$201,"D4.1.2-Infrastructure and Works",'LB (PP1)'!$J$3:$J$201)</f>
        <v>0</v>
      </c>
      <c r="T23" s="168"/>
      <c r="U23" s="169"/>
      <c r="V23" s="162">
        <f t="shared" si="0"/>
        <v>0</v>
      </c>
      <c r="W23" s="163"/>
      <c r="X23" s="163"/>
    </row>
    <row r="24" spans="1:24" x14ac:dyDescent="0.25">
      <c r="A24" s="170" t="s">
        <v>45</v>
      </c>
      <c r="B24" s="170" t="s">
        <v>45</v>
      </c>
      <c r="C24" s="170" t="s">
        <v>45</v>
      </c>
      <c r="D24" s="167">
        <f>SUMIF('LB (PP1)'!$K$3:$K$201,"D4.1.3-Staff Costs",'LB (PP1)'!$J$3:$J$201)</f>
        <v>0</v>
      </c>
      <c r="E24" s="168"/>
      <c r="F24" s="169"/>
      <c r="G24" s="167">
        <f>SUMIF('LB (PP1)'!$K$3:$K$201,"D4.1.3-Office and Administration",'LB (PP1)'!$J$3:$J$201)</f>
        <v>0</v>
      </c>
      <c r="H24" s="168"/>
      <c r="I24" s="169"/>
      <c r="J24" s="167">
        <f>SUMIF('LB (PP1)'!$K$3:$K$201,"D4.1.3-Travel and Accommodation",'LB (PP1)'!$J$3:$J$201)</f>
        <v>0</v>
      </c>
      <c r="K24" s="168"/>
      <c r="L24" s="169"/>
      <c r="M24" s="167">
        <f>SUMIF('LB (PP1)'!$K$3:$K$201,"D4.1.3-External Expertise and Services",'LB (PP1)'!$J$3:$J$201)</f>
        <v>0</v>
      </c>
      <c r="N24" s="168"/>
      <c r="O24" s="169"/>
      <c r="P24" s="167">
        <f>SUMIF('LB (PP1)'!$K$3:$K$201,"D4.1.3-Equipment",'LB (PP1)'!$J$3:$J$201)</f>
        <v>0</v>
      </c>
      <c r="Q24" s="168"/>
      <c r="R24" s="169"/>
      <c r="S24" s="167">
        <f>SUMIF('LB (PP1)'!$K$3:$K$201,"D4.1.3-Infrastructure and Works",'LB (PP1)'!$J$3:$J$201)</f>
        <v>0</v>
      </c>
      <c r="T24" s="168"/>
      <c r="U24" s="169"/>
      <c r="V24" s="162">
        <f t="shared" si="0"/>
        <v>0</v>
      </c>
      <c r="W24" s="163"/>
      <c r="X24" s="163"/>
    </row>
    <row r="25" spans="1:24" x14ac:dyDescent="0.25">
      <c r="A25" s="170" t="s">
        <v>46</v>
      </c>
      <c r="B25" s="170" t="s">
        <v>46</v>
      </c>
      <c r="C25" s="170" t="s">
        <v>46</v>
      </c>
      <c r="D25" s="167">
        <f>SUMIF('LB (PP1)'!$K$3:$K$201,"D4.1.4-Staff Costs",'LB (PP1)'!$J$3:$J$201)</f>
        <v>0</v>
      </c>
      <c r="E25" s="168"/>
      <c r="F25" s="169"/>
      <c r="G25" s="167">
        <f>SUMIF('LB (PP1)'!$K$3:$K$201,"D4.1.4-Office and Administration",'LB (PP1)'!$J$3:$J$201)</f>
        <v>0</v>
      </c>
      <c r="H25" s="168"/>
      <c r="I25" s="169"/>
      <c r="J25" s="167">
        <f>SUMIF('LB (PP1)'!$K$3:$K$201,"D4.1.4-Travel and Accommodation",'LB (PP1)'!$J$3:$J$201)</f>
        <v>0</v>
      </c>
      <c r="K25" s="168"/>
      <c r="L25" s="169"/>
      <c r="M25" s="167">
        <f>SUMIF('LB (PP1)'!$K$3:$K$201,"D4.1.4-External Expertise and Services",'LB (PP1)'!$J$3:$J$201)</f>
        <v>0</v>
      </c>
      <c r="N25" s="168"/>
      <c r="O25" s="169"/>
      <c r="P25" s="167">
        <f>SUMIF('LB (PP1)'!$K$3:$K$201,"D4.1.4-Equipment",'LB (PP1)'!$J$3:$J$201)</f>
        <v>0</v>
      </c>
      <c r="Q25" s="168"/>
      <c r="R25" s="169"/>
      <c r="S25" s="167">
        <f>SUMIF('LB (PP1)'!$K$3:$K$201,"D4.1.4-Infrastructure and Works",'LB (PP1)'!$J$3:$J$201)</f>
        <v>0</v>
      </c>
      <c r="T25" s="168"/>
      <c r="U25" s="169"/>
      <c r="V25" s="162">
        <f t="shared" si="0"/>
        <v>0</v>
      </c>
      <c r="W25" s="163"/>
      <c r="X25" s="163"/>
    </row>
    <row r="26" spans="1:24" x14ac:dyDescent="0.25">
      <c r="A26" s="170" t="s">
        <v>47</v>
      </c>
      <c r="B26" s="170" t="s">
        <v>47</v>
      </c>
      <c r="C26" s="170" t="s">
        <v>47</v>
      </c>
      <c r="D26" s="167">
        <f>SUMIF('LB (PP1)'!$K$3:$K$201,"D4.1.5-Staff Costs",'LB (PP1)'!$J$3:$J$201)</f>
        <v>0</v>
      </c>
      <c r="E26" s="168"/>
      <c r="F26" s="169"/>
      <c r="G26" s="167">
        <f>SUMIF('LB (PP1)'!$K$3:$K$201,"D4.1.5-Office and Administration",'LB (PP1)'!$J$3:$J$201)</f>
        <v>0</v>
      </c>
      <c r="H26" s="168"/>
      <c r="I26" s="169"/>
      <c r="J26" s="167">
        <f>SUMIF('LB (PP1)'!$K$3:$K$201,"D4.1.5-Travel and Accommodation",'LB (PP1)'!$J$3:$J$201)</f>
        <v>0</v>
      </c>
      <c r="K26" s="168"/>
      <c r="L26" s="169"/>
      <c r="M26" s="167">
        <f>SUMIF('LB (PP1)'!$K$3:$K$201,"D4.1.5-External Expertise and Services",'LB (PP1)'!$J$3:$J$201)</f>
        <v>0</v>
      </c>
      <c r="N26" s="168"/>
      <c r="O26" s="169"/>
      <c r="P26" s="167">
        <f>SUMIF('LB (PP1)'!$K$3:$K$201,"D4.1.5-Equipment",'LB (PP1)'!$J$3:$J$201)</f>
        <v>0</v>
      </c>
      <c r="Q26" s="168"/>
      <c r="R26" s="169"/>
      <c r="S26" s="167">
        <f>SUMIF('LB (PP1)'!$K$3:$K$201,"D4.1.5-Infrastructure and Works",'LB (PP1)'!$J$3:$J$201)</f>
        <v>0</v>
      </c>
      <c r="T26" s="168"/>
      <c r="U26" s="169"/>
      <c r="V26" s="162">
        <f t="shared" si="0"/>
        <v>0</v>
      </c>
      <c r="W26" s="163"/>
      <c r="X26" s="163"/>
    </row>
    <row r="27" spans="1:24" ht="15" customHeight="1" x14ac:dyDescent="0.25">
      <c r="A27" s="159" t="s">
        <v>277</v>
      </c>
      <c r="B27" s="159"/>
      <c r="C27" s="159" t="s">
        <v>275</v>
      </c>
      <c r="D27" s="164">
        <f>SUM(D28:D32)</f>
        <v>0</v>
      </c>
      <c r="E27" s="165"/>
      <c r="F27" s="166"/>
      <c r="G27" s="164">
        <f>SUM(G28:G32)</f>
        <v>0</v>
      </c>
      <c r="H27" s="165"/>
      <c r="I27" s="166"/>
      <c r="J27" s="164">
        <f>SUM(J28:J32)</f>
        <v>0</v>
      </c>
      <c r="K27" s="165"/>
      <c r="L27" s="166"/>
      <c r="M27" s="164">
        <f>SUM(M28:M32)</f>
        <v>0</v>
      </c>
      <c r="N27" s="165"/>
      <c r="O27" s="166"/>
      <c r="P27" s="164">
        <f>SUM(P28:P32)</f>
        <v>0</v>
      </c>
      <c r="Q27" s="165"/>
      <c r="R27" s="166"/>
      <c r="S27" s="164">
        <f>SUM(S28:S32)</f>
        <v>0</v>
      </c>
      <c r="T27" s="165"/>
      <c r="U27" s="166"/>
      <c r="V27" s="160">
        <f t="shared" si="0"/>
        <v>0</v>
      </c>
      <c r="W27" s="161"/>
      <c r="X27" s="161"/>
    </row>
    <row r="28" spans="1:24" x14ac:dyDescent="0.25">
      <c r="A28" s="170" t="s">
        <v>48</v>
      </c>
      <c r="B28" s="170" t="s">
        <v>48</v>
      </c>
      <c r="C28" s="170" t="s">
        <v>48</v>
      </c>
      <c r="D28" s="167">
        <f>SUMIF('LB (PP1)'!$K$3:$K$201,"D5.1.1-Staff Costs",'LB (PP1)'!$J$3:$J$201)</f>
        <v>0</v>
      </c>
      <c r="E28" s="168"/>
      <c r="F28" s="169"/>
      <c r="G28" s="167">
        <f>SUMIF('LB (PP1)'!$K$3:$K$201,"D5.1.1-Office and Administration",'LB (PP1)'!$J$3:$J$201)</f>
        <v>0</v>
      </c>
      <c r="H28" s="168"/>
      <c r="I28" s="169"/>
      <c r="J28" s="167">
        <f>SUMIF('LB (PP1)'!$K$3:$K$201,"D5.1.1-Travel and Accommodation",'LB (PP1)'!$J$3:$J$201)</f>
        <v>0</v>
      </c>
      <c r="K28" s="168"/>
      <c r="L28" s="169"/>
      <c r="M28" s="167">
        <f>SUMIF('LB (PP1)'!$K$3:$K$201,"D5.1.1-External Expertise and Services",'LB (PP1)'!$J$3:$J$201)</f>
        <v>0</v>
      </c>
      <c r="N28" s="168"/>
      <c r="O28" s="169"/>
      <c r="P28" s="167">
        <f>SUMIF('LB (PP1)'!$K$3:$K$201,"D5.1.1-Equipment",'LB (PP1)'!$J$3:$J$201)</f>
        <v>0</v>
      </c>
      <c r="Q28" s="168"/>
      <c r="R28" s="169"/>
      <c r="S28" s="167">
        <f>SUMIF('LB (PP1)'!$K$3:$K$201,"D5.1.1-Infrastructure and Works",'LB (PP1)'!$J$3:$J$201)</f>
        <v>0</v>
      </c>
      <c r="T28" s="168"/>
      <c r="U28" s="169"/>
      <c r="V28" s="162">
        <f t="shared" si="0"/>
        <v>0</v>
      </c>
      <c r="W28" s="163"/>
      <c r="X28" s="163"/>
    </row>
    <row r="29" spans="1:24" x14ac:dyDescent="0.25">
      <c r="A29" s="170" t="s">
        <v>49</v>
      </c>
      <c r="B29" s="170" t="s">
        <v>49</v>
      </c>
      <c r="C29" s="170" t="s">
        <v>49</v>
      </c>
      <c r="D29" s="167">
        <f>SUMIF('LB (PP1)'!$K$3:$K$201,"D5.1.2-Staff Costs",'LB (PP1)'!$J$3:$J$201)</f>
        <v>0</v>
      </c>
      <c r="E29" s="168"/>
      <c r="F29" s="169"/>
      <c r="G29" s="167">
        <f>SUMIF('LB (PP1)'!$K$3:$K$201,"D5.1.2-Office and Administration",'LB (PP1)'!$J$3:$J$201)</f>
        <v>0</v>
      </c>
      <c r="H29" s="168"/>
      <c r="I29" s="169"/>
      <c r="J29" s="167">
        <f>SUMIF('LB (PP1)'!$K$3:$K$201,"D5.1.2-Travel and Accommodation",'LB (PP1)'!$J$3:$J$201)</f>
        <v>0</v>
      </c>
      <c r="K29" s="168"/>
      <c r="L29" s="169"/>
      <c r="M29" s="167">
        <f>SUMIF('LB (PP1)'!$K$3:$K$201,"D5.1.2-External Expertise and Services",'LB (PP1)'!$J$3:$J$201)</f>
        <v>0</v>
      </c>
      <c r="N29" s="168"/>
      <c r="O29" s="169"/>
      <c r="P29" s="167">
        <f>SUMIF('LB (PP1)'!$K$3:$K$201,"D5.1.2-Equipment",'LB (PP1)'!$J$3:$J$201)</f>
        <v>0</v>
      </c>
      <c r="Q29" s="168"/>
      <c r="R29" s="169"/>
      <c r="S29" s="167">
        <f>SUMIF('LB (PP1)'!$K$3:$K$201,"D5.1.2-Infrastructure and Works",'LB (PP1)'!$J$3:$J$201)</f>
        <v>0</v>
      </c>
      <c r="T29" s="168"/>
      <c r="U29" s="169"/>
      <c r="V29" s="162">
        <f t="shared" si="0"/>
        <v>0</v>
      </c>
      <c r="W29" s="163"/>
      <c r="X29" s="163"/>
    </row>
    <row r="30" spans="1:24" x14ac:dyDescent="0.25">
      <c r="A30" s="170" t="s">
        <v>50</v>
      </c>
      <c r="B30" s="170" t="s">
        <v>50</v>
      </c>
      <c r="C30" s="170" t="s">
        <v>50</v>
      </c>
      <c r="D30" s="167">
        <f>SUMIF('LB (PP1)'!$K$3:$K$201,"D5.1.3-Staff Costs",'LB (PP1)'!$J$3:$J$201)</f>
        <v>0</v>
      </c>
      <c r="E30" s="168"/>
      <c r="F30" s="169"/>
      <c r="G30" s="167">
        <f>SUMIF('LB (PP1)'!$K$3:$K$201,"D5.1.3-Office and Administration",'LB (PP1)'!$J$3:$J$201)</f>
        <v>0</v>
      </c>
      <c r="H30" s="168"/>
      <c r="I30" s="169"/>
      <c r="J30" s="167">
        <f>SUMIF('LB (PP1)'!$K$3:$K$201,"D5.1.3-Travel and Accommodation",'LB (PP1)'!$J$3:$J$201)</f>
        <v>0</v>
      </c>
      <c r="K30" s="168"/>
      <c r="L30" s="169"/>
      <c r="M30" s="167">
        <f>SUMIF('LB (PP1)'!$K$3:$K$201,"D5.1.3-External Expertise and Services",'LB (PP1)'!$J$3:$J$201)</f>
        <v>0</v>
      </c>
      <c r="N30" s="168"/>
      <c r="O30" s="169"/>
      <c r="P30" s="167">
        <f>SUMIF('LB (PP1)'!$K$3:$K$201,"D5.1.3-Equipment",'LB (PP1)'!$J$3:$J$201)</f>
        <v>0</v>
      </c>
      <c r="Q30" s="168"/>
      <c r="R30" s="169"/>
      <c r="S30" s="167">
        <f>SUMIF('LB (PP1)'!$K$3:$K$201,"D5.1.3-Infrastructure and Works",'LB (PP1)'!$J$3:$J$201)</f>
        <v>0</v>
      </c>
      <c r="T30" s="168"/>
      <c r="U30" s="169"/>
      <c r="V30" s="162">
        <f t="shared" si="0"/>
        <v>0</v>
      </c>
      <c r="W30" s="163"/>
      <c r="X30" s="163"/>
    </row>
    <row r="31" spans="1:24" x14ac:dyDescent="0.25">
      <c r="A31" s="170" t="s">
        <v>51</v>
      </c>
      <c r="B31" s="170" t="s">
        <v>51</v>
      </c>
      <c r="C31" s="170" t="s">
        <v>51</v>
      </c>
      <c r="D31" s="167">
        <f>SUMIF('LB (PP1)'!$K$3:$K$201,"D5.1.4-Staff Costs",'LB (PP1)'!$J$3:$J$201)</f>
        <v>0</v>
      </c>
      <c r="E31" s="168"/>
      <c r="F31" s="169"/>
      <c r="G31" s="167">
        <f>SUMIF('LB (PP1)'!$K$3:$K$201,"D5.1.4-Office and Administration",'LB (PP1)'!$J$3:$J$201)</f>
        <v>0</v>
      </c>
      <c r="H31" s="168"/>
      <c r="I31" s="169"/>
      <c r="J31" s="167">
        <f>SUMIF('LB (PP1)'!$K$3:$K$201,"D5.1.4-Travel and Accommodation",'LB (PP1)'!$J$3:$J$201)</f>
        <v>0</v>
      </c>
      <c r="K31" s="168"/>
      <c r="L31" s="169"/>
      <c r="M31" s="167">
        <f>SUMIF('LB (PP1)'!$K$3:$K$201,"D5.1.4-External Expertise and Services",'LB (PP1)'!$J$3:$J$201)</f>
        <v>0</v>
      </c>
      <c r="N31" s="168"/>
      <c r="O31" s="169"/>
      <c r="P31" s="167">
        <f>SUMIF('LB (PP1)'!$K$3:$K$201,"D5.1.4-Equipment",'LB (PP1)'!$J$3:$J$201)</f>
        <v>0</v>
      </c>
      <c r="Q31" s="168"/>
      <c r="R31" s="169"/>
      <c r="S31" s="167">
        <f>SUMIF('LB (PP1)'!$K$3:$K$201,"D5.1.4-Infrastructure and Works",'LB (PP1)'!$J$3:$J$201)</f>
        <v>0</v>
      </c>
      <c r="T31" s="168"/>
      <c r="U31" s="169"/>
      <c r="V31" s="162">
        <f t="shared" si="0"/>
        <v>0</v>
      </c>
      <c r="W31" s="163"/>
      <c r="X31" s="163"/>
    </row>
    <row r="32" spans="1:24" x14ac:dyDescent="0.25">
      <c r="A32" s="170" t="s">
        <v>52</v>
      </c>
      <c r="B32" s="170" t="s">
        <v>52</v>
      </c>
      <c r="C32" s="170" t="s">
        <v>52</v>
      </c>
      <c r="D32" s="167">
        <f>SUMIF('LB (PP1)'!$K$3:$K$201,"D5.1.5-Staff Costs",'LB (PP1)'!$J$3:$J$201)</f>
        <v>0</v>
      </c>
      <c r="E32" s="168"/>
      <c r="F32" s="169"/>
      <c r="G32" s="167">
        <f>SUMIF('LB (PP1)'!$K$3:$K$201,"D5.1.5-Office and Administration",'LB (PP1)'!$J$3:$J$201)</f>
        <v>0</v>
      </c>
      <c r="H32" s="168"/>
      <c r="I32" s="169"/>
      <c r="J32" s="167">
        <f>SUMIF('LB (PP1)'!$K$3:$K$201,"D5.1.5-Travel and Accommodation",'LB (PP1)'!$J$3:$J$201)</f>
        <v>0</v>
      </c>
      <c r="K32" s="168"/>
      <c r="L32" s="169"/>
      <c r="M32" s="167">
        <f>SUMIF('LB (PP1)'!$K$3:$K$201,"D5.1.5-External Expertise and Services",'LB (PP1)'!$J$3:$J$201)</f>
        <v>0</v>
      </c>
      <c r="N32" s="168"/>
      <c r="O32" s="169"/>
      <c r="P32" s="167">
        <f>SUMIF('LB (PP1)'!$K$3:$K$201,"D5.1.5-Equipment",'LB (PP1)'!$J$3:$J$201)</f>
        <v>0</v>
      </c>
      <c r="Q32" s="168"/>
      <c r="R32" s="169"/>
      <c r="S32" s="167">
        <f>SUMIF('LB (PP1)'!$K$3:$K$201,"D5.1.5-Infrastructure and Works",'LB (PP1)'!$J$3:$J$201)</f>
        <v>0</v>
      </c>
      <c r="T32" s="168"/>
      <c r="U32" s="169"/>
      <c r="V32" s="162">
        <f t="shared" si="0"/>
        <v>0</v>
      </c>
      <c r="W32" s="163"/>
      <c r="X32" s="163"/>
    </row>
    <row r="33" spans="1:24" ht="15" customHeight="1" x14ac:dyDescent="0.25">
      <c r="A33" s="159" t="s">
        <v>278</v>
      </c>
      <c r="B33" s="159"/>
      <c r="C33" s="159" t="s">
        <v>275</v>
      </c>
      <c r="D33" s="164">
        <f>SUM(D34:D38)</f>
        <v>0</v>
      </c>
      <c r="E33" s="165"/>
      <c r="F33" s="166"/>
      <c r="G33" s="164">
        <f>SUM(G34:G38)</f>
        <v>0</v>
      </c>
      <c r="H33" s="165"/>
      <c r="I33" s="166"/>
      <c r="J33" s="164">
        <f>SUM(J34:J38)</f>
        <v>0</v>
      </c>
      <c r="K33" s="165"/>
      <c r="L33" s="166"/>
      <c r="M33" s="164">
        <f>SUM(M34:M38)</f>
        <v>0</v>
      </c>
      <c r="N33" s="165"/>
      <c r="O33" s="166"/>
      <c r="P33" s="164">
        <f>SUM(P34:P38)</f>
        <v>0</v>
      </c>
      <c r="Q33" s="165"/>
      <c r="R33" s="166"/>
      <c r="S33" s="164">
        <f>SUM(S34:S38)</f>
        <v>0</v>
      </c>
      <c r="T33" s="165"/>
      <c r="U33" s="166"/>
      <c r="V33" s="160">
        <f t="shared" si="0"/>
        <v>0</v>
      </c>
      <c r="W33" s="161"/>
      <c r="X33" s="161"/>
    </row>
    <row r="34" spans="1:24" x14ac:dyDescent="0.25">
      <c r="A34" s="170" t="s">
        <v>53</v>
      </c>
      <c r="B34" s="170" t="s">
        <v>53</v>
      </c>
      <c r="C34" s="170" t="s">
        <v>53</v>
      </c>
      <c r="D34" s="167">
        <f>SUMIF('LB (PP1)'!$K$3:$K$201,"D6.1.1-Staff Costs",'LB (PP1)'!$J$3:$J$201)</f>
        <v>0</v>
      </c>
      <c r="E34" s="168"/>
      <c r="F34" s="169"/>
      <c r="G34" s="167">
        <f>SUMIF('LB (PP1)'!$K$3:$K$201,"D6.1.1-Office and Administration",'LB (PP1)'!$J$3:$J$201)</f>
        <v>0</v>
      </c>
      <c r="H34" s="168"/>
      <c r="I34" s="169"/>
      <c r="J34" s="167">
        <f>SUMIF('LB (PP1)'!$K$3:$K$201,"D6.1.1-Travel and Accommodation",'LB (PP1)'!$J$3:$J$201)</f>
        <v>0</v>
      </c>
      <c r="K34" s="168"/>
      <c r="L34" s="169"/>
      <c r="M34" s="167">
        <f>SUMIF('LB (PP1)'!$K$3:$K$201,"D6.1.1-External Expertise and Services",'LB (PP1)'!$J$3:$J$201)</f>
        <v>0</v>
      </c>
      <c r="N34" s="168"/>
      <c r="O34" s="169"/>
      <c r="P34" s="167">
        <f>SUMIF('LB (PP1)'!$K$3:$K$201,"D6.1.1-Equipment",'LB (PP1)'!$J$3:$J$201)</f>
        <v>0</v>
      </c>
      <c r="Q34" s="168"/>
      <c r="R34" s="169"/>
      <c r="S34" s="167">
        <f>SUMIF('LB (PP1)'!$K$3:$K$201,"D6.1.1-Infrastructure and Works",'LB (PP1)'!$J$3:$J$201)</f>
        <v>0</v>
      </c>
      <c r="T34" s="168"/>
      <c r="U34" s="169"/>
      <c r="V34" s="162">
        <f t="shared" si="0"/>
        <v>0</v>
      </c>
      <c r="W34" s="163"/>
      <c r="X34" s="163"/>
    </row>
    <row r="35" spans="1:24" x14ac:dyDescent="0.25">
      <c r="A35" s="170" t="s">
        <v>54</v>
      </c>
      <c r="B35" s="170" t="s">
        <v>54</v>
      </c>
      <c r="C35" s="170" t="s">
        <v>54</v>
      </c>
      <c r="D35" s="167">
        <f>SUMIF('LB (PP1)'!$K$3:$K$201,"D6.1.2-Staff Costs",'LB (PP1)'!$J$3:$J$201)</f>
        <v>0</v>
      </c>
      <c r="E35" s="168"/>
      <c r="F35" s="169"/>
      <c r="G35" s="167">
        <f>SUMIF('LB (PP1)'!$K$3:$K$201,"D6.1.2-Office and Administration",'LB (PP1)'!$J$3:$J$201)</f>
        <v>0</v>
      </c>
      <c r="H35" s="168"/>
      <c r="I35" s="169"/>
      <c r="J35" s="167">
        <f>SUMIF('LB (PP1)'!$K$3:$K$201,"D6.1.2-Travel and Accommodation",'LB (PP1)'!$J$3:$J$201)</f>
        <v>0</v>
      </c>
      <c r="K35" s="168"/>
      <c r="L35" s="169"/>
      <c r="M35" s="167">
        <f>SUMIF('LB (PP1)'!$K$3:$K$201,"D6.1.2-External Expertise and Services",'LB (PP1)'!$J$3:$J$201)</f>
        <v>0</v>
      </c>
      <c r="N35" s="168"/>
      <c r="O35" s="169"/>
      <c r="P35" s="167">
        <f>SUMIF('LB (PP1)'!$K$3:$K$201,"D6.1.2-Equipment",'LB (PP1)'!$J$3:$J$201)</f>
        <v>0</v>
      </c>
      <c r="Q35" s="168"/>
      <c r="R35" s="169"/>
      <c r="S35" s="167">
        <f>SUMIF('LB (PP1)'!$K$3:$K$201,"D6.1.2-Infrastructure and Works",'LB (PP1)'!$J$3:$J$201)</f>
        <v>0</v>
      </c>
      <c r="T35" s="168"/>
      <c r="U35" s="169"/>
      <c r="V35" s="162">
        <f t="shared" si="0"/>
        <v>0</v>
      </c>
      <c r="W35" s="163"/>
      <c r="X35" s="163"/>
    </row>
    <row r="36" spans="1:24" x14ac:dyDescent="0.25">
      <c r="A36" s="170" t="s">
        <v>55</v>
      </c>
      <c r="B36" s="170" t="s">
        <v>55</v>
      </c>
      <c r="C36" s="170" t="s">
        <v>55</v>
      </c>
      <c r="D36" s="167">
        <f>SUMIF('LB (PP1)'!$K$3:$K$201,"D6.1.3-Staff Costs",'LB (PP1)'!$J$3:$J$201)</f>
        <v>0</v>
      </c>
      <c r="E36" s="168"/>
      <c r="F36" s="169"/>
      <c r="G36" s="167">
        <f>SUMIF('LB (PP1)'!$K$3:$K$201,"D6.1.3-Office and Administration",'LB (PP1)'!$J$3:$J$201)</f>
        <v>0</v>
      </c>
      <c r="H36" s="168"/>
      <c r="I36" s="169"/>
      <c r="J36" s="167">
        <f>SUMIF('LB (PP1)'!$K$3:$K$201,"D6.1.3-Travel and Accommodation",'LB (PP1)'!$J$3:$J$201)</f>
        <v>0</v>
      </c>
      <c r="K36" s="168"/>
      <c r="L36" s="169"/>
      <c r="M36" s="167">
        <f>SUMIF('LB (PP1)'!$K$3:$K$201,"D6.1.3-External Expertise and Services",'LB (PP1)'!$J$3:$J$201)</f>
        <v>0</v>
      </c>
      <c r="N36" s="168"/>
      <c r="O36" s="169"/>
      <c r="P36" s="167">
        <f>SUMIF('LB (PP1)'!$K$3:$K$201,"D6.1.3-Equipment",'LB (PP1)'!$J$3:$J$201)</f>
        <v>0</v>
      </c>
      <c r="Q36" s="168"/>
      <c r="R36" s="169"/>
      <c r="S36" s="167">
        <f>SUMIF('LB (PP1)'!$K$3:$K$201,"D6.1.3-Infrastructure and Works",'LB (PP1)'!$J$3:$J$201)</f>
        <v>0</v>
      </c>
      <c r="T36" s="168"/>
      <c r="U36" s="169"/>
      <c r="V36" s="162">
        <f t="shared" si="0"/>
        <v>0</v>
      </c>
      <c r="W36" s="163"/>
      <c r="X36" s="163"/>
    </row>
    <row r="37" spans="1:24" x14ac:dyDescent="0.25">
      <c r="A37" s="170" t="s">
        <v>56</v>
      </c>
      <c r="B37" s="170" t="s">
        <v>56</v>
      </c>
      <c r="C37" s="170" t="s">
        <v>56</v>
      </c>
      <c r="D37" s="167">
        <f>SUMIF('LB (PP1)'!$K$3:$K$201,"D6.1.4-Staff Costs",'LB (PP1)'!$J$3:$J$201)</f>
        <v>0</v>
      </c>
      <c r="E37" s="168"/>
      <c r="F37" s="169"/>
      <c r="G37" s="167">
        <f>SUMIF('LB (PP1)'!$K$3:$K$201,"D6.1.4-Office and Administration",'LB (PP1)'!$J$3:$J$201)</f>
        <v>0</v>
      </c>
      <c r="H37" s="168"/>
      <c r="I37" s="169"/>
      <c r="J37" s="167">
        <f>SUMIF('LB (PP1)'!$K$3:$K$201,"D6.1.4-Travel and Accommodation",'LB (PP1)'!$J$3:$J$201)</f>
        <v>0</v>
      </c>
      <c r="K37" s="168"/>
      <c r="L37" s="169"/>
      <c r="M37" s="167">
        <f>SUMIF('LB (PP1)'!$K$3:$K$201,"D6.1.4-External Expertise and Services",'LB (PP1)'!$J$3:$J$201)</f>
        <v>0</v>
      </c>
      <c r="N37" s="168"/>
      <c r="O37" s="169"/>
      <c r="P37" s="167">
        <f>SUMIF('LB (PP1)'!$K$3:$K$201,"D6.1.4-Equipment",'LB (PP1)'!$J$3:$J$201)</f>
        <v>0</v>
      </c>
      <c r="Q37" s="168"/>
      <c r="R37" s="169"/>
      <c r="S37" s="167">
        <f>SUMIF('LB (PP1)'!$K$3:$K$201,"D6.1.4-Infrastructure and Works",'LB (PP1)'!$J$3:$J$201)</f>
        <v>0</v>
      </c>
      <c r="T37" s="168"/>
      <c r="U37" s="169"/>
      <c r="V37" s="162">
        <f t="shared" si="0"/>
        <v>0</v>
      </c>
      <c r="W37" s="163"/>
      <c r="X37" s="163"/>
    </row>
    <row r="38" spans="1:24" x14ac:dyDescent="0.25">
      <c r="A38" s="170" t="s">
        <v>57</v>
      </c>
      <c r="B38" s="170"/>
      <c r="C38" s="170"/>
      <c r="D38" s="167">
        <f>SUMIF('LB (PP1)'!$K$3:$K$201,"D6.1.5-Staff Costs",'LB (PP1)'!$J$3:$J$201)</f>
        <v>0</v>
      </c>
      <c r="E38" s="168"/>
      <c r="F38" s="169"/>
      <c r="G38" s="167">
        <f>SUMIF('LB (PP1)'!$K$3:$K$201,"D6.1.5-Office and Administration",'LB (PP1)'!$J$3:$J$201)</f>
        <v>0</v>
      </c>
      <c r="H38" s="168"/>
      <c r="I38" s="169"/>
      <c r="J38" s="167">
        <f>SUMIF('LB (PP1)'!$K$3:$K$201,"D6.1.5-Travel and Accommodation",'LB (PP1)'!$J$3:$J$201)</f>
        <v>0</v>
      </c>
      <c r="K38" s="168"/>
      <c r="L38" s="169"/>
      <c r="M38" s="167">
        <f>SUMIF('LB (PP1)'!$K$3:$K$201,"D6.1.5-External Expertise and Services",'LB (PP1)'!$J$3:$J$201)</f>
        <v>0</v>
      </c>
      <c r="N38" s="168"/>
      <c r="O38" s="169"/>
      <c r="P38" s="167">
        <f>SUMIF('LB (PP1)'!$K$3:$K$201,"D6.1.5-Equipment",'LB (PP1)'!$J$3:$J$201)</f>
        <v>0</v>
      </c>
      <c r="Q38" s="168"/>
      <c r="R38" s="169"/>
      <c r="S38" s="167">
        <f>SUMIF('LB (PP1)'!$K$3:$K$201,"D6.1.5-Infrastructure and Works",'LB (PP1)'!$J$3:$J$201)</f>
        <v>0</v>
      </c>
      <c r="T38" s="168"/>
      <c r="U38" s="169"/>
      <c r="V38" s="162">
        <f t="shared" si="0"/>
        <v>0</v>
      </c>
      <c r="W38" s="163"/>
      <c r="X38" s="163"/>
    </row>
    <row r="39" spans="1:24" x14ac:dyDescent="0.25">
      <c r="A39" s="191" t="s">
        <v>280</v>
      </c>
      <c r="B39" s="191"/>
      <c r="C39" s="191"/>
      <c r="D39" s="174">
        <f>D33+D27+D21+D15+D9+D3</f>
        <v>0</v>
      </c>
      <c r="E39" s="175"/>
      <c r="F39" s="176"/>
      <c r="G39" s="174">
        <f>G33+G27+G21+G15+G9+G3</f>
        <v>0</v>
      </c>
      <c r="H39" s="175"/>
      <c r="I39" s="176"/>
      <c r="J39" s="174">
        <f>J33+J27+J21+J15+J9+J3</f>
        <v>0</v>
      </c>
      <c r="K39" s="175"/>
      <c r="L39" s="176"/>
      <c r="M39" s="174">
        <f>M33+M27+M21+M15+M9+M3</f>
        <v>0</v>
      </c>
      <c r="N39" s="175"/>
      <c r="O39" s="176"/>
      <c r="P39" s="174">
        <f>P33+P27+P21+P15+P9+P3</f>
        <v>0</v>
      </c>
      <c r="Q39" s="175"/>
      <c r="R39" s="176"/>
      <c r="S39" s="174">
        <f>S33+S27+S21+S15+S9+S3</f>
        <v>0</v>
      </c>
      <c r="T39" s="175"/>
      <c r="U39" s="176"/>
      <c r="V39" s="172">
        <f t="shared" si="0"/>
        <v>0</v>
      </c>
      <c r="W39" s="173"/>
      <c r="X39" s="162"/>
    </row>
    <row r="40" spans="1:24" x14ac:dyDescent="0.25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47"/>
      <c r="X40" s="47"/>
    </row>
    <row r="41" spans="1:24" ht="15" customHeight="1" x14ac:dyDescent="0.25">
      <c r="A41" s="177" t="s">
        <v>386</v>
      </c>
      <c r="B41" s="178"/>
      <c r="C41" s="178"/>
      <c r="D41" s="181" t="s">
        <v>18</v>
      </c>
      <c r="E41" s="182"/>
      <c r="F41" s="183"/>
      <c r="G41" s="181" t="s">
        <v>19</v>
      </c>
      <c r="H41" s="182"/>
      <c r="I41" s="183"/>
      <c r="J41" s="181" t="s">
        <v>312</v>
      </c>
      <c r="K41" s="182"/>
      <c r="L41" s="183"/>
      <c r="M41" s="181" t="s">
        <v>20</v>
      </c>
      <c r="N41" s="182"/>
      <c r="O41" s="183"/>
      <c r="P41" s="181" t="s">
        <v>21</v>
      </c>
      <c r="Q41" s="182"/>
      <c r="R41" s="183"/>
      <c r="S41" s="181" t="s">
        <v>262</v>
      </c>
      <c r="T41" s="182"/>
      <c r="U41" s="183"/>
      <c r="V41" s="188" t="s">
        <v>280</v>
      </c>
      <c r="W41" s="188"/>
      <c r="X41" s="188"/>
    </row>
    <row r="42" spans="1:24" ht="48.75" customHeight="1" x14ac:dyDescent="0.25">
      <c r="A42" s="179">
        <f>'Cover page'!C24</f>
        <v>0</v>
      </c>
      <c r="B42" s="179"/>
      <c r="C42" s="179"/>
      <c r="D42" s="184"/>
      <c r="E42" s="185"/>
      <c r="F42" s="186"/>
      <c r="G42" s="184"/>
      <c r="H42" s="185"/>
      <c r="I42" s="186"/>
      <c r="J42" s="184"/>
      <c r="K42" s="185"/>
      <c r="L42" s="186"/>
      <c r="M42" s="184"/>
      <c r="N42" s="185"/>
      <c r="O42" s="186"/>
      <c r="P42" s="184"/>
      <c r="Q42" s="185"/>
      <c r="R42" s="186"/>
      <c r="S42" s="184"/>
      <c r="T42" s="185"/>
      <c r="U42" s="186"/>
      <c r="V42" s="188"/>
      <c r="W42" s="188"/>
      <c r="X42" s="188"/>
    </row>
    <row r="43" spans="1:24" x14ac:dyDescent="0.25">
      <c r="A43" s="180" t="s">
        <v>272</v>
      </c>
      <c r="B43" s="180"/>
      <c r="C43" s="180"/>
      <c r="D43" s="164">
        <f>SUM(D44:D48)</f>
        <v>0</v>
      </c>
      <c r="E43" s="165"/>
      <c r="F43" s="166"/>
      <c r="G43" s="164">
        <f>SUM(G44:G48)</f>
        <v>0</v>
      </c>
      <c r="H43" s="165"/>
      <c r="I43" s="166"/>
      <c r="J43" s="164">
        <f>SUM(J44:J48)</f>
        <v>0</v>
      </c>
      <c r="K43" s="165"/>
      <c r="L43" s="166"/>
      <c r="M43" s="164">
        <f>SUM(M44:M48)</f>
        <v>0</v>
      </c>
      <c r="N43" s="165"/>
      <c r="O43" s="166"/>
      <c r="P43" s="164">
        <f>SUM(P44:P48)</f>
        <v>0</v>
      </c>
      <c r="Q43" s="165"/>
      <c r="R43" s="166"/>
      <c r="S43" s="164">
        <f>SUM(S44:S48)</f>
        <v>0</v>
      </c>
      <c r="T43" s="165"/>
      <c r="U43" s="166"/>
      <c r="V43" s="160">
        <f t="shared" ref="V43:V79" si="1">SUM(D43:S43)</f>
        <v>0</v>
      </c>
      <c r="W43" s="161"/>
      <c r="X43" s="161"/>
    </row>
    <row r="44" spans="1:24" x14ac:dyDescent="0.25">
      <c r="A44" s="171" t="s">
        <v>73</v>
      </c>
      <c r="B44" s="171"/>
      <c r="C44" s="171"/>
      <c r="D44" s="167">
        <f>SUMIF('PP2'!$K$3:$K$201,"D1.2.1-Staff Costs",'PP2'!$J$3:$J$201)</f>
        <v>0</v>
      </c>
      <c r="E44" s="168"/>
      <c r="F44" s="169"/>
      <c r="G44" s="167">
        <f>SUMIF('PP2'!$K$3:$K$201,"D1.2.1-Office and Administration",'PP2'!$J$3:$J$201)</f>
        <v>0</v>
      </c>
      <c r="H44" s="168"/>
      <c r="I44" s="169"/>
      <c r="J44" s="167">
        <f>SUMIF('PP2'!$K$3:$K$201,"D1.2.1-Travel and Accommodation",'PP2'!$J$3:$J$201)</f>
        <v>0</v>
      </c>
      <c r="K44" s="168"/>
      <c r="L44" s="169"/>
      <c r="M44" s="167">
        <f>SUMIF('PP2'!$K$3:$K$201,"D1.2.1-External Expertise and Services",'PP2'!$J$3:$J$201)</f>
        <v>0</v>
      </c>
      <c r="N44" s="168"/>
      <c r="O44" s="169"/>
      <c r="P44" s="167">
        <f>SUMIF('PP2'!$K$3:$K$201,"D1.2.1-Equipment",'PP2'!$J$3:$J$201)</f>
        <v>0</v>
      </c>
      <c r="Q44" s="168"/>
      <c r="R44" s="169"/>
      <c r="S44" s="167">
        <f>SUMIF('PP2'!$K$3:$K$201,"D1.2.1-Infrastructure and Works",'PP2'!$J$3:$J$201)</f>
        <v>0</v>
      </c>
      <c r="T44" s="168"/>
      <c r="U44" s="169"/>
      <c r="V44" s="162">
        <f t="shared" si="1"/>
        <v>0</v>
      </c>
      <c r="W44" s="163"/>
      <c r="X44" s="163"/>
    </row>
    <row r="45" spans="1:24" x14ac:dyDescent="0.25">
      <c r="A45" s="171" t="s">
        <v>79</v>
      </c>
      <c r="B45" s="171"/>
      <c r="C45" s="171"/>
      <c r="D45" s="167">
        <f>SUMIF('PP2'!$K$3:$K$201,"D1.2.2-Staff Costs",'PP2'!$J$3:$J$201)</f>
        <v>0</v>
      </c>
      <c r="E45" s="168"/>
      <c r="F45" s="169"/>
      <c r="G45" s="167">
        <f>SUMIF('PP2'!$K$3:$K$201,"D1.2.2-Office and Administration",'PP2'!$J$3:$J$201)</f>
        <v>0</v>
      </c>
      <c r="H45" s="168"/>
      <c r="I45" s="169"/>
      <c r="J45" s="167">
        <f>SUMIF('PP2'!$K$3:$K$201,"D1.2.2-Travel and Accommodation",'PP2'!$J$3:$J$201)</f>
        <v>0</v>
      </c>
      <c r="K45" s="168"/>
      <c r="L45" s="169"/>
      <c r="M45" s="167">
        <f>SUMIF('PP2'!$K$3:$K$201,"D1.2.2-External Expertise and Services",'PP2'!$J$3:$J$201)</f>
        <v>0</v>
      </c>
      <c r="N45" s="168"/>
      <c r="O45" s="169"/>
      <c r="P45" s="167">
        <f>SUMIF('PP2'!$K$3:$K$201,"D1.2.2-Equipment",'PP2'!$J$3:$J$201)</f>
        <v>0</v>
      </c>
      <c r="Q45" s="168"/>
      <c r="R45" s="169"/>
      <c r="S45" s="167">
        <f>SUMIF('PP2'!$K$3:$K$201,"D1.2.2-Infrastructure and Works",'PP2'!$J$3:$J$201)</f>
        <v>0</v>
      </c>
      <c r="T45" s="168"/>
      <c r="U45" s="169"/>
      <c r="V45" s="162">
        <f t="shared" si="1"/>
        <v>0</v>
      </c>
      <c r="W45" s="163"/>
      <c r="X45" s="163"/>
    </row>
    <row r="46" spans="1:24" x14ac:dyDescent="0.25">
      <c r="A46" s="171" t="s">
        <v>85</v>
      </c>
      <c r="B46" s="171" t="s">
        <v>30</v>
      </c>
      <c r="C46" s="171" t="s">
        <v>30</v>
      </c>
      <c r="D46" s="167">
        <f>SUMIF('PP2'!$K$3:$K$201,"D1.2.3-Staff Costs",'PP2'!$J$3:$J$201)</f>
        <v>0</v>
      </c>
      <c r="E46" s="168"/>
      <c r="F46" s="169"/>
      <c r="G46" s="167">
        <f>SUMIF('PP2'!$K$3:$K$201,"D1.2.3-Office and Administration",'PP2'!$J$3:$J$201)</f>
        <v>0</v>
      </c>
      <c r="H46" s="168"/>
      <c r="I46" s="169"/>
      <c r="J46" s="167">
        <f>SUMIF('PP2'!$K$3:$K$201,"D1.2.3-Travel and Accommodation",'PP2'!$J$3:$J$201)</f>
        <v>0</v>
      </c>
      <c r="K46" s="168"/>
      <c r="L46" s="169"/>
      <c r="M46" s="167">
        <f>SUMIF('PP2'!$K$3:$K$201,"D1.2.3-External Expertise and Services",'PP2'!$J$3:$J$201)</f>
        <v>0</v>
      </c>
      <c r="N46" s="168"/>
      <c r="O46" s="169"/>
      <c r="P46" s="167">
        <f>SUMIF('PP2'!$K$3:$K$201,"D1.2.3-Equipment",'PP2'!$J$3:$J$201)</f>
        <v>0</v>
      </c>
      <c r="Q46" s="168"/>
      <c r="R46" s="169"/>
      <c r="S46" s="167">
        <f>SUMIF('PP2'!$K$3:$K$201,"D1.2.3-Infrastructure and Works",'PP2'!$J$3:$J$201)</f>
        <v>0</v>
      </c>
      <c r="T46" s="168"/>
      <c r="U46" s="169"/>
      <c r="V46" s="162">
        <f t="shared" si="1"/>
        <v>0</v>
      </c>
      <c r="W46" s="163"/>
      <c r="X46" s="163"/>
    </row>
    <row r="47" spans="1:24" x14ac:dyDescent="0.25">
      <c r="A47" s="171" t="s">
        <v>91</v>
      </c>
      <c r="B47" s="171" t="s">
        <v>31</v>
      </c>
      <c r="C47" s="171" t="s">
        <v>31</v>
      </c>
      <c r="D47" s="167">
        <f>SUMIF('PP2'!$K$3:$K$201,"D1.2.4-Staff Costs",'PP2'!$J$3:$J$201)</f>
        <v>0</v>
      </c>
      <c r="E47" s="168"/>
      <c r="F47" s="169"/>
      <c r="G47" s="167">
        <f>SUMIF('PP2'!$K$3:$K$201,"D1.2.4-Office and Administration",'PP2'!$J$3:$J$201)</f>
        <v>0</v>
      </c>
      <c r="H47" s="168"/>
      <c r="I47" s="169"/>
      <c r="J47" s="167">
        <f>SUMIF('PP2'!$K$3:$K$201,"D1.2.4-Travel and Accommodation",'PP2'!$J$3:$J$201)</f>
        <v>0</v>
      </c>
      <c r="K47" s="168"/>
      <c r="L47" s="169"/>
      <c r="M47" s="167">
        <f>SUMIF('PP2'!$K$3:$K$201,"D1.2.4-External Expertise and Services",'PP2'!$J$3:$J$201)</f>
        <v>0</v>
      </c>
      <c r="N47" s="168"/>
      <c r="O47" s="169"/>
      <c r="P47" s="167">
        <f>SUMIF('PP2'!$K$3:$K$201,"D1.2.4-Equipment",'PP2'!$J$3:$J$201)</f>
        <v>0</v>
      </c>
      <c r="Q47" s="168"/>
      <c r="R47" s="169"/>
      <c r="S47" s="167">
        <f>SUMIF('PP2'!$K$3:$K$201,"D1.2.4-Infrastructure and Works",'PP2'!$J$3:$J$201)</f>
        <v>0</v>
      </c>
      <c r="T47" s="168"/>
      <c r="U47" s="169"/>
      <c r="V47" s="162">
        <f t="shared" si="1"/>
        <v>0</v>
      </c>
      <c r="W47" s="163"/>
      <c r="X47" s="163"/>
    </row>
    <row r="48" spans="1:24" x14ac:dyDescent="0.25">
      <c r="A48" s="171" t="s">
        <v>97</v>
      </c>
      <c r="B48" s="171" t="s">
        <v>32</v>
      </c>
      <c r="C48" s="171" t="s">
        <v>32</v>
      </c>
      <c r="D48" s="167">
        <f>SUMIF('PP2'!$K$3:$K$201,"D1.2.5-Staff Costs",'PP2'!$J$3:$J$201)</f>
        <v>0</v>
      </c>
      <c r="E48" s="168"/>
      <c r="F48" s="169"/>
      <c r="G48" s="167">
        <f>SUMIF('PP2'!$K$3:$K$201,"D1.2.5-Office and Administration",'PP2'!$J$3:$J$201)</f>
        <v>0</v>
      </c>
      <c r="H48" s="168"/>
      <c r="I48" s="169"/>
      <c r="J48" s="167">
        <f>SUMIF('PP2'!$K$3:$K$201,"D1.2.5-Travel and Accommodation",'PP2'!$J$3:$J$201)</f>
        <v>0</v>
      </c>
      <c r="K48" s="168"/>
      <c r="L48" s="169"/>
      <c r="M48" s="167">
        <f>SUMIF('PP2'!$K$3:$K$201,"D1.2.5-External Expertise and Services",'PP2'!$J$3:$J$201)</f>
        <v>0</v>
      </c>
      <c r="N48" s="168"/>
      <c r="O48" s="169"/>
      <c r="P48" s="167">
        <f>SUMIF('PP2'!$K$3:$K$201,"D1.2.5-Equipment",'PP2'!$J$3:$J$201)</f>
        <v>0</v>
      </c>
      <c r="Q48" s="168"/>
      <c r="R48" s="169"/>
      <c r="S48" s="167">
        <f>SUMIF('PP2'!$K$3:$K$201,"D1.2.5-Infrastructure and Works",'PP2'!$J$3:$J$201)</f>
        <v>0</v>
      </c>
      <c r="T48" s="168"/>
      <c r="U48" s="169"/>
      <c r="V48" s="162">
        <f t="shared" si="1"/>
        <v>0</v>
      </c>
      <c r="W48" s="163"/>
      <c r="X48" s="163"/>
    </row>
    <row r="49" spans="1:24" x14ac:dyDescent="0.25">
      <c r="A49" s="180" t="s">
        <v>273</v>
      </c>
      <c r="B49" s="180"/>
      <c r="C49" s="180"/>
      <c r="D49" s="164">
        <f>SUM(D50:D54)</f>
        <v>0</v>
      </c>
      <c r="E49" s="165"/>
      <c r="F49" s="166"/>
      <c r="G49" s="164">
        <f>SUM(G50:G54)</f>
        <v>0</v>
      </c>
      <c r="H49" s="165"/>
      <c r="I49" s="166"/>
      <c r="J49" s="164">
        <f>SUM(J50:J54)</f>
        <v>0</v>
      </c>
      <c r="K49" s="165"/>
      <c r="L49" s="166"/>
      <c r="M49" s="164">
        <f>SUM(M50:M54)</f>
        <v>0</v>
      </c>
      <c r="N49" s="165"/>
      <c r="O49" s="166"/>
      <c r="P49" s="164">
        <f>SUM(P50:P54)</f>
        <v>0</v>
      </c>
      <c r="Q49" s="165"/>
      <c r="R49" s="166"/>
      <c r="S49" s="164">
        <f>SUM(S50:S54)</f>
        <v>0</v>
      </c>
      <c r="T49" s="165"/>
      <c r="U49" s="166"/>
      <c r="V49" s="160">
        <f t="shared" si="1"/>
        <v>0</v>
      </c>
      <c r="W49" s="161"/>
      <c r="X49" s="161"/>
    </row>
    <row r="50" spans="1:24" x14ac:dyDescent="0.25">
      <c r="A50" s="171" t="s">
        <v>74</v>
      </c>
      <c r="B50" s="171" t="s">
        <v>33</v>
      </c>
      <c r="C50" s="171" t="s">
        <v>33</v>
      </c>
      <c r="D50" s="167">
        <f>SUMIF('PP2'!$K$3:$K$201,"D2.2.1-Staff Costs",'PP2'!$J$3:$J$201)</f>
        <v>0</v>
      </c>
      <c r="E50" s="168"/>
      <c r="F50" s="169"/>
      <c r="G50" s="167">
        <f>SUMIF('PP2'!$K$3:$K$201,"D2.2.1-Office and Administration",'PP2'!$J$3:$J$201)</f>
        <v>0</v>
      </c>
      <c r="H50" s="168"/>
      <c r="I50" s="169"/>
      <c r="J50" s="167">
        <f>SUMIF('PP2'!$K$3:$K$201,"D2.2.1-Travel and Accommodation",'PP2'!$J$3:$J$201)</f>
        <v>0</v>
      </c>
      <c r="K50" s="168"/>
      <c r="L50" s="169"/>
      <c r="M50" s="167">
        <f>SUMIF('PP2'!$K$3:$K$201,"D2.2.1-External Expertise and Services",'PP2'!$J$3:$J$201)</f>
        <v>0</v>
      </c>
      <c r="N50" s="168"/>
      <c r="O50" s="169"/>
      <c r="P50" s="167">
        <f>SUMIF('PP2'!$K$3:$K$201,"D2.2.1-Equipment",'PP2'!$J$3:$J$201)</f>
        <v>0</v>
      </c>
      <c r="Q50" s="168"/>
      <c r="R50" s="169"/>
      <c r="S50" s="167">
        <f>SUMIF('PP2'!$K$3:$K$201,"D2.2.1-Infrastructure and Works",'PP2'!$J$3:$J$201)</f>
        <v>0</v>
      </c>
      <c r="T50" s="168"/>
      <c r="U50" s="169"/>
      <c r="V50" s="162">
        <f t="shared" si="1"/>
        <v>0</v>
      </c>
      <c r="W50" s="163"/>
      <c r="X50" s="163"/>
    </row>
    <row r="51" spans="1:24" x14ac:dyDescent="0.25">
      <c r="A51" s="171" t="s">
        <v>80</v>
      </c>
      <c r="B51" s="171" t="s">
        <v>34</v>
      </c>
      <c r="C51" s="171" t="s">
        <v>34</v>
      </c>
      <c r="D51" s="167">
        <f>SUMIF('PP2'!$K$3:$K$201,"D2.2.2-Staff Costs",'PP2'!$J$3:$J$201)</f>
        <v>0</v>
      </c>
      <c r="E51" s="168"/>
      <c r="F51" s="169"/>
      <c r="G51" s="167">
        <f>SUMIF('PP2'!$K$3:$K$201,"D2.2.2-Office and Administration",'PP2'!$J$3:$J$201)</f>
        <v>0</v>
      </c>
      <c r="H51" s="168"/>
      <c r="I51" s="169"/>
      <c r="J51" s="167">
        <f>SUMIF('PP2'!$K$3:$K$201,"D2.2.2-Travel and Accommodation",'PP2'!$J$3:$J$201)</f>
        <v>0</v>
      </c>
      <c r="K51" s="168"/>
      <c r="L51" s="169"/>
      <c r="M51" s="167">
        <f>SUMIF('PP2'!$K$3:$K$201,"D2.2.2-External Expertise and Services",'PP2'!$J$3:$J$201)</f>
        <v>0</v>
      </c>
      <c r="N51" s="168"/>
      <c r="O51" s="169"/>
      <c r="P51" s="167">
        <f>SUMIF('PP2'!$K$3:$K$201,"D2.2.2-Equipment",'PP2'!$J$3:$J$201)</f>
        <v>0</v>
      </c>
      <c r="Q51" s="168"/>
      <c r="R51" s="169"/>
      <c r="S51" s="167">
        <f>SUMIF('PP2'!$K$3:$K$201,"D2.2.2-Infrastructure and Works",'PP2'!$J$3:$J$201)</f>
        <v>0</v>
      </c>
      <c r="T51" s="168"/>
      <c r="U51" s="169"/>
      <c r="V51" s="162">
        <f t="shared" si="1"/>
        <v>0</v>
      </c>
      <c r="W51" s="163"/>
      <c r="X51" s="163"/>
    </row>
    <row r="52" spans="1:24" x14ac:dyDescent="0.25">
      <c r="A52" s="171" t="s">
        <v>86</v>
      </c>
      <c r="B52" s="171" t="s">
        <v>35</v>
      </c>
      <c r="C52" s="171" t="s">
        <v>35</v>
      </c>
      <c r="D52" s="167">
        <f>SUMIF('PP2'!$K$3:$K$201,"D2.2.3-Staff Costs",'PP2'!$J$3:$J$201)</f>
        <v>0</v>
      </c>
      <c r="E52" s="168"/>
      <c r="F52" s="169"/>
      <c r="G52" s="167">
        <f>SUMIF('PP2'!$K$3:$K$201,"D2.2.3-Office and Administration",'PP2'!$J$3:$J$201)</f>
        <v>0</v>
      </c>
      <c r="H52" s="168"/>
      <c r="I52" s="169"/>
      <c r="J52" s="167">
        <f>SUMIF('PP2'!$K$3:$K$201,"D2.2.3-Travel and Accommodation",'PP2'!$J$3:$J$201)</f>
        <v>0</v>
      </c>
      <c r="K52" s="168"/>
      <c r="L52" s="169"/>
      <c r="M52" s="167">
        <f>SUMIF('PP2'!$K$3:$K$201,"D2.2.3-External Expertise and Services",'PP2'!$J$3:$J$201)</f>
        <v>0</v>
      </c>
      <c r="N52" s="168"/>
      <c r="O52" s="169"/>
      <c r="P52" s="167">
        <f>SUMIF('PP2'!$K$3:$K$201,"D2.2.3-Equipment",'PP2'!$J$3:$J$201)</f>
        <v>0</v>
      </c>
      <c r="Q52" s="168"/>
      <c r="R52" s="169"/>
      <c r="S52" s="167">
        <f>SUMIF('PP2'!$K$3:$K$201,"D2.2.3-Infrastructure and Works",'PP2'!$J$3:$J$201)</f>
        <v>0</v>
      </c>
      <c r="T52" s="168"/>
      <c r="U52" s="169"/>
      <c r="V52" s="162">
        <f t="shared" si="1"/>
        <v>0</v>
      </c>
      <c r="W52" s="163"/>
      <c r="X52" s="163"/>
    </row>
    <row r="53" spans="1:24" x14ac:dyDescent="0.25">
      <c r="A53" s="171" t="s">
        <v>92</v>
      </c>
      <c r="B53" s="171" t="s">
        <v>36</v>
      </c>
      <c r="C53" s="171" t="s">
        <v>36</v>
      </c>
      <c r="D53" s="167">
        <f>SUMIF('PP2'!$K$3:$K$201,"D2.2.4-Staff Costs",'PP2'!$J$3:$J$201)</f>
        <v>0</v>
      </c>
      <c r="E53" s="168"/>
      <c r="F53" s="169"/>
      <c r="G53" s="167">
        <f>SUMIF('PP2'!$K$3:$K$201,"D2.2.4-Office and Administration",'PP2'!$J$3:$J$201)</f>
        <v>0</v>
      </c>
      <c r="H53" s="168"/>
      <c r="I53" s="169"/>
      <c r="J53" s="167">
        <f>SUMIF('PP2'!$K$3:$K$201,"D2.2.4-Travel and Accommodation",'PP2'!$J$3:$J$201)</f>
        <v>0</v>
      </c>
      <c r="K53" s="168"/>
      <c r="L53" s="169"/>
      <c r="M53" s="167">
        <f>SUMIF('PP2'!$K$3:$K$201,"D2.2.4-External Expertise and Services",'PP2'!$J$3:$J$201)</f>
        <v>0</v>
      </c>
      <c r="N53" s="168"/>
      <c r="O53" s="169"/>
      <c r="P53" s="167">
        <f>SUMIF('PP2'!$K$3:$K$201,"D2.2.4-Equipment",'PP2'!$J$3:$J$201)</f>
        <v>0</v>
      </c>
      <c r="Q53" s="168"/>
      <c r="R53" s="169"/>
      <c r="S53" s="167">
        <f>SUMIF('PP2'!$K$3:$K$201,"D2.2.4-Infrastructure and Works",'PP2'!$J$3:$J$201)</f>
        <v>0</v>
      </c>
      <c r="T53" s="168"/>
      <c r="U53" s="169"/>
      <c r="V53" s="162">
        <f t="shared" si="1"/>
        <v>0</v>
      </c>
      <c r="W53" s="163"/>
      <c r="X53" s="163"/>
    </row>
    <row r="54" spans="1:24" x14ac:dyDescent="0.25">
      <c r="A54" s="171" t="s">
        <v>98</v>
      </c>
      <c r="B54" s="171" t="s">
        <v>37</v>
      </c>
      <c r="C54" s="171" t="s">
        <v>37</v>
      </c>
      <c r="D54" s="167">
        <f>SUMIF('PP2'!$K$3:$K$201,"D2.2.5-Staff Costs",'PP2'!$J$3:$J$201)</f>
        <v>0</v>
      </c>
      <c r="E54" s="168"/>
      <c r="F54" s="169"/>
      <c r="G54" s="167">
        <f>SUMIF('PP2'!$K$3:$K$201,"D2.2.5-Office and Administration",'PP2'!$J$3:$J$201)</f>
        <v>0</v>
      </c>
      <c r="H54" s="168"/>
      <c r="I54" s="169"/>
      <c r="J54" s="167">
        <f>SUMIF('PP2'!$K$3:$K$201,"D2.2.5-Travel and Accommodation",'PP2'!$J$3:$J$201)</f>
        <v>0</v>
      </c>
      <c r="K54" s="168"/>
      <c r="L54" s="169"/>
      <c r="M54" s="167">
        <f>SUMIF('PP2'!$K$3:$K$201,"D2.2.5-External Expertise and Services",'PP2'!$J$3:$J$201)</f>
        <v>0</v>
      </c>
      <c r="N54" s="168"/>
      <c r="O54" s="169"/>
      <c r="P54" s="167">
        <f>SUMIF('PP2'!$K$3:$K$201,"D2.2.5-Equipment",'PP2'!$J$3:$J$201)</f>
        <v>0</v>
      </c>
      <c r="Q54" s="168"/>
      <c r="R54" s="169"/>
      <c r="S54" s="167">
        <f>SUMIF('PP2'!$K$3:$K$201,"D2.2.5-Infrastructure and Works",'PP2'!$J$3:$J$201)</f>
        <v>0</v>
      </c>
      <c r="T54" s="168"/>
      <c r="U54" s="169"/>
      <c r="V54" s="162">
        <f t="shared" si="1"/>
        <v>0</v>
      </c>
      <c r="W54" s="163"/>
      <c r="X54" s="163"/>
    </row>
    <row r="55" spans="1:24" x14ac:dyDescent="0.25">
      <c r="A55" s="180" t="s">
        <v>274</v>
      </c>
      <c r="B55" s="180"/>
      <c r="C55" s="180" t="s">
        <v>275</v>
      </c>
      <c r="D55" s="164">
        <f>SUM(D56:D60)</f>
        <v>0</v>
      </c>
      <c r="E55" s="165"/>
      <c r="F55" s="166"/>
      <c r="G55" s="164">
        <f>SUM(G56:G60)</f>
        <v>0</v>
      </c>
      <c r="H55" s="165"/>
      <c r="I55" s="166"/>
      <c r="J55" s="164">
        <f>SUM(J56:J60)</f>
        <v>0</v>
      </c>
      <c r="K55" s="165"/>
      <c r="L55" s="166"/>
      <c r="M55" s="164">
        <f>SUM(M56:M60)</f>
        <v>0</v>
      </c>
      <c r="N55" s="165"/>
      <c r="O55" s="166"/>
      <c r="P55" s="164">
        <f>SUM(P56:P60)</f>
        <v>0</v>
      </c>
      <c r="Q55" s="165"/>
      <c r="R55" s="166"/>
      <c r="S55" s="164">
        <f>SUM(S56:S60)</f>
        <v>0</v>
      </c>
      <c r="T55" s="165"/>
      <c r="U55" s="166"/>
      <c r="V55" s="160">
        <f t="shared" si="1"/>
        <v>0</v>
      </c>
      <c r="W55" s="161"/>
      <c r="X55" s="161"/>
    </row>
    <row r="56" spans="1:24" x14ac:dyDescent="0.25">
      <c r="A56" s="171" t="s">
        <v>75</v>
      </c>
      <c r="B56" s="171" t="s">
        <v>38</v>
      </c>
      <c r="C56" s="171" t="s">
        <v>38</v>
      </c>
      <c r="D56" s="167">
        <f>SUMIF('PP2'!$K$3:$K$201,"D3.2.1-Staff Costs",'PP2'!$J$3:$J$201)</f>
        <v>0</v>
      </c>
      <c r="E56" s="168"/>
      <c r="F56" s="169"/>
      <c r="G56" s="167">
        <f>SUMIF('PP2'!$K$3:$K$201,"D3.2.1-Office and Administration",'PP2'!$J$3:$J$201)</f>
        <v>0</v>
      </c>
      <c r="H56" s="168"/>
      <c r="I56" s="169"/>
      <c r="J56" s="167">
        <f>SUMIF('PP2'!$K$3:$K$201,"D3.2.1-Travel and Accommodation",'PP2'!$J$3:$J$201)</f>
        <v>0</v>
      </c>
      <c r="K56" s="168"/>
      <c r="L56" s="169"/>
      <c r="M56" s="167">
        <f>SUMIF('PP2'!$K$3:$K$201,"D3.2.1-External Expertise and Services",'PP2'!$J$3:$J$201)</f>
        <v>0</v>
      </c>
      <c r="N56" s="168"/>
      <c r="O56" s="169"/>
      <c r="P56" s="167">
        <f>SUMIF('PP2'!$K$3:$K$201,"D3.2.1-Equipment",'PP2'!$J$3:$J$201)</f>
        <v>0</v>
      </c>
      <c r="Q56" s="168"/>
      <c r="R56" s="169"/>
      <c r="S56" s="167">
        <f>SUMIF('PP2'!$K$3:$K$201,"D3.2.1-Infrastructure and Works",'PP2'!$J$3:$J$201)</f>
        <v>0</v>
      </c>
      <c r="T56" s="168"/>
      <c r="U56" s="169"/>
      <c r="V56" s="162">
        <f t="shared" si="1"/>
        <v>0</v>
      </c>
      <c r="W56" s="163"/>
      <c r="X56" s="163"/>
    </row>
    <row r="57" spans="1:24" x14ac:dyDescent="0.25">
      <c r="A57" s="171" t="s">
        <v>81</v>
      </c>
      <c r="B57" s="171" t="s">
        <v>39</v>
      </c>
      <c r="C57" s="171" t="s">
        <v>39</v>
      </c>
      <c r="D57" s="167">
        <f>SUMIF('PP2'!$K$3:$K$201,"D3.2.2-Staff Costs",'PP2'!$J$3:$J$201)</f>
        <v>0</v>
      </c>
      <c r="E57" s="168"/>
      <c r="F57" s="169"/>
      <c r="G57" s="167">
        <f>SUMIF('PP2'!$K$3:$K$201,"D3.2.2-Office and Administration",'PP2'!$J$3:$J$201)</f>
        <v>0</v>
      </c>
      <c r="H57" s="168"/>
      <c r="I57" s="169"/>
      <c r="J57" s="167">
        <f>SUMIF('PP2'!$K$3:$K$201,"D3.2.2-Travel and Accommodation",'PP2'!$J$3:$J$201)</f>
        <v>0</v>
      </c>
      <c r="K57" s="168"/>
      <c r="L57" s="169"/>
      <c r="M57" s="167">
        <f>SUMIF('PP2'!$K$3:$K$201,"D3.2.2-External Expertise and Services",'PP2'!$J$3:$J$201)</f>
        <v>0</v>
      </c>
      <c r="N57" s="168"/>
      <c r="O57" s="169"/>
      <c r="P57" s="167">
        <f>SUMIF('PP2'!$K$3:$K$201,"D3.2.2-Equipment",'PP2'!$J$3:$J$201)</f>
        <v>0</v>
      </c>
      <c r="Q57" s="168"/>
      <c r="R57" s="169"/>
      <c r="S57" s="167">
        <f>SUMIF('PP2'!$K$3:$K$201,"D3.2.2-Infrastructure and Works",'PP2'!$J$3:$J$201)</f>
        <v>0</v>
      </c>
      <c r="T57" s="168"/>
      <c r="U57" s="169"/>
      <c r="V57" s="162">
        <f t="shared" si="1"/>
        <v>0</v>
      </c>
      <c r="W57" s="163"/>
      <c r="X57" s="163"/>
    </row>
    <row r="58" spans="1:24" x14ac:dyDescent="0.25">
      <c r="A58" s="171" t="s">
        <v>87</v>
      </c>
      <c r="B58" s="171" t="s">
        <v>40</v>
      </c>
      <c r="C58" s="171" t="s">
        <v>40</v>
      </c>
      <c r="D58" s="167">
        <f>SUMIF('PP2'!$K$3:$K$201,"D3.2.3-Staff Costs",'PP2'!$J$3:$J$201)</f>
        <v>0</v>
      </c>
      <c r="E58" s="168"/>
      <c r="F58" s="169"/>
      <c r="G58" s="167">
        <f>SUMIF('PP2'!$K$3:$K$201,"D3.2.3-Office and Administration",'PP2'!$J$3:$J$201)</f>
        <v>0</v>
      </c>
      <c r="H58" s="168"/>
      <c r="I58" s="169"/>
      <c r="J58" s="167">
        <f>SUMIF('PP2'!$K$3:$K$201,"D3.2.3-Travel and Accommodation",'PP2'!$J$3:$J$201)</f>
        <v>0</v>
      </c>
      <c r="K58" s="168"/>
      <c r="L58" s="169"/>
      <c r="M58" s="167">
        <f>SUMIF('PP2'!$K$3:$K$201,"D3.2.3-External Expertise and Services",'PP2'!$J$3:$J$201)</f>
        <v>0</v>
      </c>
      <c r="N58" s="168"/>
      <c r="O58" s="169"/>
      <c r="P58" s="167">
        <f>SUMIF('PP2'!$K$3:$K$201,"D3.2.3-Equipment",'PP2'!$J$3:$J$201)</f>
        <v>0</v>
      </c>
      <c r="Q58" s="168"/>
      <c r="R58" s="169"/>
      <c r="S58" s="167">
        <f>SUMIF('PP2'!$K$3:$K$201,"D3.2.3-Infrastructure and Works",'PP2'!$J$3:$J$201)</f>
        <v>0</v>
      </c>
      <c r="T58" s="168"/>
      <c r="U58" s="169"/>
      <c r="V58" s="162">
        <f t="shared" si="1"/>
        <v>0</v>
      </c>
      <c r="W58" s="163"/>
      <c r="X58" s="163"/>
    </row>
    <row r="59" spans="1:24" x14ac:dyDescent="0.25">
      <c r="A59" s="171" t="s">
        <v>93</v>
      </c>
      <c r="B59" s="171" t="s">
        <v>41</v>
      </c>
      <c r="C59" s="171" t="s">
        <v>41</v>
      </c>
      <c r="D59" s="167">
        <f>SUMIF('PP2'!$K$3:$K$201,"D3.2.4-Staff Costs",'PP2'!$J$3:$J$201)</f>
        <v>0</v>
      </c>
      <c r="E59" s="168"/>
      <c r="F59" s="169"/>
      <c r="G59" s="167">
        <f>SUMIF('PP2'!$K$3:$K$201,"D3.2.4-Office and Administration",'PP2'!$J$3:$J$201)</f>
        <v>0</v>
      </c>
      <c r="H59" s="168"/>
      <c r="I59" s="169"/>
      <c r="J59" s="167">
        <f>SUMIF('PP2'!$K$3:$K$201,"D3.2.4-Travel and Accommodation",'PP2'!$J$3:$J$201)</f>
        <v>0</v>
      </c>
      <c r="K59" s="168"/>
      <c r="L59" s="169"/>
      <c r="M59" s="167">
        <f>SUMIF('PP2'!$K$3:$K$201,"D3.2.4-External Expertise and Services",'PP2'!$J$3:$J$201)</f>
        <v>0</v>
      </c>
      <c r="N59" s="168"/>
      <c r="O59" s="169"/>
      <c r="P59" s="167">
        <f>SUMIF('PP2'!$K$3:$K$201,"D3.2.4-Equipment",'PP2'!$J$3:$J$201)</f>
        <v>0</v>
      </c>
      <c r="Q59" s="168"/>
      <c r="R59" s="169"/>
      <c r="S59" s="167">
        <f>SUMIF('PP2'!$K$3:$K$201,"D3.2.4-Infrastructure and Works",'PP2'!$J$3:$J$201)</f>
        <v>0</v>
      </c>
      <c r="T59" s="168"/>
      <c r="U59" s="169"/>
      <c r="V59" s="162">
        <f t="shared" si="1"/>
        <v>0</v>
      </c>
      <c r="W59" s="163"/>
      <c r="X59" s="163"/>
    </row>
    <row r="60" spans="1:24" x14ac:dyDescent="0.25">
      <c r="A60" s="171" t="s">
        <v>99</v>
      </c>
      <c r="B60" s="171" t="s">
        <v>42</v>
      </c>
      <c r="C60" s="171" t="s">
        <v>42</v>
      </c>
      <c r="D60" s="167">
        <f>SUMIF('PP2'!$K$3:$K$201,"D3.2.5-Staff Costs",'PP2'!$J$3:$J$201)</f>
        <v>0</v>
      </c>
      <c r="E60" s="168"/>
      <c r="F60" s="169"/>
      <c r="G60" s="167">
        <f>SUMIF('PP2'!$K$3:$K$201,"D3.2.5-Office and Administration",'PP2'!$J$3:$J$201)</f>
        <v>0</v>
      </c>
      <c r="H60" s="168"/>
      <c r="I60" s="169"/>
      <c r="J60" s="167">
        <f>SUMIF('PP2'!$K$3:$K$201,"D3.2.5-Travel and Accommodation",'PP2'!$J$3:$J$201)</f>
        <v>0</v>
      </c>
      <c r="K60" s="168"/>
      <c r="L60" s="169"/>
      <c r="M60" s="167">
        <f>SUMIF('PP2'!$K$3:$K$201,"D3.2.5-External Expertise and Services",'PP2'!$J$3:$J$201)</f>
        <v>0</v>
      </c>
      <c r="N60" s="168"/>
      <c r="O60" s="169"/>
      <c r="P60" s="167">
        <f>SUMIF('PP2'!$K$3:$K$201,"D3.2.5-Equipment",'PP2'!$J$3:$J$201)</f>
        <v>0</v>
      </c>
      <c r="Q60" s="168"/>
      <c r="R60" s="169"/>
      <c r="S60" s="167">
        <f>SUMIF('PP2'!$K$3:$K$201,"D3.2.5-Infrastructure and Works",'PP2'!$J$3:$J$201)</f>
        <v>0</v>
      </c>
      <c r="T60" s="168"/>
      <c r="U60" s="169"/>
      <c r="V60" s="162">
        <f t="shared" si="1"/>
        <v>0</v>
      </c>
      <c r="W60" s="163"/>
      <c r="X60" s="163"/>
    </row>
    <row r="61" spans="1:24" x14ac:dyDescent="0.25">
      <c r="A61" s="180" t="s">
        <v>276</v>
      </c>
      <c r="B61" s="180"/>
      <c r="C61" s="180" t="s">
        <v>275</v>
      </c>
      <c r="D61" s="164">
        <f>SUM(D62:D66)</f>
        <v>0</v>
      </c>
      <c r="E61" s="165"/>
      <c r="F61" s="166"/>
      <c r="G61" s="164">
        <f>SUM(G62:G66)</f>
        <v>0</v>
      </c>
      <c r="H61" s="165"/>
      <c r="I61" s="166"/>
      <c r="J61" s="164">
        <f>SUM(J62:J66)</f>
        <v>0</v>
      </c>
      <c r="K61" s="165"/>
      <c r="L61" s="166"/>
      <c r="M61" s="164">
        <f>SUM(M62:M66)</f>
        <v>0</v>
      </c>
      <c r="N61" s="165"/>
      <c r="O61" s="166"/>
      <c r="P61" s="164">
        <f>SUM(P62:P66)</f>
        <v>0</v>
      </c>
      <c r="Q61" s="165"/>
      <c r="R61" s="166"/>
      <c r="S61" s="164">
        <f>SUM(S62:S66)</f>
        <v>0</v>
      </c>
      <c r="T61" s="165"/>
      <c r="U61" s="166"/>
      <c r="V61" s="160">
        <f t="shared" si="1"/>
        <v>0</v>
      </c>
      <c r="W61" s="161"/>
      <c r="X61" s="161"/>
    </row>
    <row r="62" spans="1:24" x14ac:dyDescent="0.25">
      <c r="A62" s="171" t="s">
        <v>76</v>
      </c>
      <c r="B62" s="171" t="s">
        <v>43</v>
      </c>
      <c r="C62" s="171" t="s">
        <v>43</v>
      </c>
      <c r="D62" s="167">
        <f>SUMIF('PP2'!$K$3:$K$201,"D4.2.1-Staff Costs",'PP2'!$J$3:$J$201)</f>
        <v>0</v>
      </c>
      <c r="E62" s="168"/>
      <c r="F62" s="169"/>
      <c r="G62" s="167">
        <f>SUMIF('PP2'!$K$3:$K$201,"D4.2.1-Office and Administration",'PP2'!$J$3:$J$201)</f>
        <v>0</v>
      </c>
      <c r="H62" s="168"/>
      <c r="I62" s="169"/>
      <c r="J62" s="167">
        <f>SUMIF('PP2'!$K$3:$K$201,"D4.2.1-Travel and Accommodation",'PP2'!$J$3:$J$201)</f>
        <v>0</v>
      </c>
      <c r="K62" s="168"/>
      <c r="L62" s="169"/>
      <c r="M62" s="167">
        <f>SUMIF('PP2'!$K$3:$K$201,"D4.2.1-External Expertise and Services",'PP2'!$J$3:$J$201)</f>
        <v>0</v>
      </c>
      <c r="N62" s="168"/>
      <c r="O62" s="169"/>
      <c r="P62" s="167">
        <f>SUMIF('PP2'!$K$3:$K$201,"D4.2.1-Equipment",'PP2'!$J$3:$J$201)</f>
        <v>0</v>
      </c>
      <c r="Q62" s="168"/>
      <c r="R62" s="169"/>
      <c r="S62" s="167">
        <f>SUMIF('PP2'!$K$3:$K$201,"D4.2.1-Infrastructure and Works",'PP2'!$J$3:$J$201)</f>
        <v>0</v>
      </c>
      <c r="T62" s="168"/>
      <c r="U62" s="169"/>
      <c r="V62" s="162">
        <f t="shared" si="1"/>
        <v>0</v>
      </c>
      <c r="W62" s="163"/>
      <c r="X62" s="163"/>
    </row>
    <row r="63" spans="1:24" x14ac:dyDescent="0.25">
      <c r="A63" s="171" t="s">
        <v>82</v>
      </c>
      <c r="B63" s="171" t="s">
        <v>44</v>
      </c>
      <c r="C63" s="171" t="s">
        <v>44</v>
      </c>
      <c r="D63" s="167">
        <f>SUMIF('PP2'!$K$3:$K$201,"D4.2.2-Staff Costs",'PP2'!$J$3:$J$201)</f>
        <v>0</v>
      </c>
      <c r="E63" s="168"/>
      <c r="F63" s="169"/>
      <c r="G63" s="167">
        <f>SUMIF('PP2'!$K$3:$K$201,"D4.2.2-Office and Administration",'PP2'!$J$3:$J$201)</f>
        <v>0</v>
      </c>
      <c r="H63" s="168"/>
      <c r="I63" s="169"/>
      <c r="J63" s="167">
        <f>SUMIF('PP2'!$K$3:$K$201,"D4.2.2-Travel and Accommodation",'PP2'!$J$3:$J$201)</f>
        <v>0</v>
      </c>
      <c r="K63" s="168"/>
      <c r="L63" s="169"/>
      <c r="M63" s="167">
        <f>SUMIF('PP2'!$K$3:$K$201,"D4.2.2-External Expertise and Services",'PP2'!$J$3:$J$201)</f>
        <v>0</v>
      </c>
      <c r="N63" s="168"/>
      <c r="O63" s="169"/>
      <c r="P63" s="167">
        <f>SUMIF('PP2'!$K$3:$K$201,"D4.2.2-Equipment",'PP2'!$J$3:$J$201)</f>
        <v>0</v>
      </c>
      <c r="Q63" s="168"/>
      <c r="R63" s="169"/>
      <c r="S63" s="167">
        <f>SUMIF('PP2'!$K$3:$K$201,"D4.2.2-Infrastructure and Works",'PP2'!$J$3:$J$201)</f>
        <v>0</v>
      </c>
      <c r="T63" s="168"/>
      <c r="U63" s="169"/>
      <c r="V63" s="162">
        <f t="shared" si="1"/>
        <v>0</v>
      </c>
      <c r="W63" s="163"/>
      <c r="X63" s="163"/>
    </row>
    <row r="64" spans="1:24" x14ac:dyDescent="0.25">
      <c r="A64" s="171" t="s">
        <v>88</v>
      </c>
      <c r="B64" s="171" t="s">
        <v>45</v>
      </c>
      <c r="C64" s="171" t="s">
        <v>45</v>
      </c>
      <c r="D64" s="167">
        <f>SUMIF('PP2'!$K$3:$K$201,"D4.2.3-Staff Costs",'PP2'!$J$3:$J$201)</f>
        <v>0</v>
      </c>
      <c r="E64" s="168"/>
      <c r="F64" s="169"/>
      <c r="G64" s="167">
        <f>SUMIF('PP2'!$K$3:$K$201,"D4.2.3-Office and Administration",'PP2'!$J$3:$J$201)</f>
        <v>0</v>
      </c>
      <c r="H64" s="168"/>
      <c r="I64" s="169"/>
      <c r="J64" s="167">
        <f>SUMIF('PP2'!$K$3:$K$201,"D4.2.3-Travel and Accommodation",'PP2'!$J$3:$J$201)</f>
        <v>0</v>
      </c>
      <c r="K64" s="168"/>
      <c r="L64" s="169"/>
      <c r="M64" s="167">
        <f>SUMIF('PP2'!$K$3:$K$201,"D4.2.3-External Expertise and Services",'PP2'!$J$3:$J$201)</f>
        <v>0</v>
      </c>
      <c r="N64" s="168"/>
      <c r="O64" s="169"/>
      <c r="P64" s="167">
        <f>SUMIF('PP2'!$K$3:$K$201,"D4.2.3-Equipment",'PP2'!$J$3:$J$201)</f>
        <v>0</v>
      </c>
      <c r="Q64" s="168"/>
      <c r="R64" s="169"/>
      <c r="S64" s="167">
        <f>SUMIF('PP2'!$K$3:$K$201,"D4.2.3-Infrastructure and Works",'PP2'!$J$3:$J$201)</f>
        <v>0</v>
      </c>
      <c r="T64" s="168"/>
      <c r="U64" s="169"/>
      <c r="V64" s="162">
        <f t="shared" si="1"/>
        <v>0</v>
      </c>
      <c r="W64" s="163"/>
      <c r="X64" s="163"/>
    </row>
    <row r="65" spans="1:24" x14ac:dyDescent="0.25">
      <c r="A65" s="171" t="s">
        <v>94</v>
      </c>
      <c r="B65" s="171" t="s">
        <v>46</v>
      </c>
      <c r="C65" s="171" t="s">
        <v>46</v>
      </c>
      <c r="D65" s="167">
        <f>SUMIF('PP2'!$K$3:$K$201,"D4.2.4-Staff Costs",'PP2'!$J$3:$J$201)</f>
        <v>0</v>
      </c>
      <c r="E65" s="168"/>
      <c r="F65" s="169"/>
      <c r="G65" s="167">
        <f>SUMIF('PP2'!$K$3:$K$201,"D4.2.4-Office and Administration",'PP2'!$J$3:$J$201)</f>
        <v>0</v>
      </c>
      <c r="H65" s="168"/>
      <c r="I65" s="169"/>
      <c r="J65" s="167">
        <f>SUMIF('PP2'!$K$3:$K$201,"D4.2.4-Travel and Accommodation",'PP2'!$J$3:$J$201)</f>
        <v>0</v>
      </c>
      <c r="K65" s="168"/>
      <c r="L65" s="169"/>
      <c r="M65" s="167">
        <f>SUMIF('PP2'!$K$3:$K$201,"D4.2.4-External Expertise and Services",'PP2'!$J$3:$J$201)</f>
        <v>0</v>
      </c>
      <c r="N65" s="168"/>
      <c r="O65" s="169"/>
      <c r="P65" s="167">
        <f>SUMIF('PP2'!$K$3:$K$201,"D4.2.4-Equipment",'PP2'!$J$3:$J$201)</f>
        <v>0</v>
      </c>
      <c r="Q65" s="168"/>
      <c r="R65" s="169"/>
      <c r="S65" s="167">
        <f>SUMIF('PP2'!$K$3:$K$201,"D4.2.4-Infrastructure and Works",'PP2'!$J$3:$J$201)</f>
        <v>0</v>
      </c>
      <c r="T65" s="168"/>
      <c r="U65" s="169"/>
      <c r="V65" s="162">
        <f t="shared" si="1"/>
        <v>0</v>
      </c>
      <c r="W65" s="163"/>
      <c r="X65" s="163"/>
    </row>
    <row r="66" spans="1:24" x14ac:dyDescent="0.25">
      <c r="A66" s="171" t="s">
        <v>100</v>
      </c>
      <c r="B66" s="171" t="s">
        <v>47</v>
      </c>
      <c r="C66" s="171" t="s">
        <v>47</v>
      </c>
      <c r="D66" s="167">
        <f>SUMIF('PP2'!$K$3:$K$201,"D4.2.5-Staff Costs",'PP2'!$J$3:$J$201)</f>
        <v>0</v>
      </c>
      <c r="E66" s="168"/>
      <c r="F66" s="169"/>
      <c r="G66" s="167">
        <f>SUMIF('PP2'!$K$3:$K$201,"D4.2.5-Office and Administration",'PP2'!$J$3:$J$201)</f>
        <v>0</v>
      </c>
      <c r="H66" s="168"/>
      <c r="I66" s="169"/>
      <c r="J66" s="167">
        <f>SUMIF('PP2'!$K$3:$K$201,"D4.2.5-Travel and Accommodation",'PP2'!$J$3:$J$201)</f>
        <v>0</v>
      </c>
      <c r="K66" s="168"/>
      <c r="L66" s="169"/>
      <c r="M66" s="167">
        <f>SUMIF('PP2'!$K$3:$K$201,"D4.2.5-External Expertise and Services",'PP2'!$J$3:$J$201)</f>
        <v>0</v>
      </c>
      <c r="N66" s="168"/>
      <c r="O66" s="169"/>
      <c r="P66" s="167">
        <f>SUMIF('PP2'!$K$3:$K$201,"D4.2.5-Equipment",'PP2'!$J$3:$J$201)</f>
        <v>0</v>
      </c>
      <c r="Q66" s="168"/>
      <c r="R66" s="169"/>
      <c r="S66" s="167">
        <f>SUMIF('PP2'!$K$3:$K$201,"D4.2.5-Infrastructure and Works",'PP2'!$J$3:$J$201)</f>
        <v>0</v>
      </c>
      <c r="T66" s="168"/>
      <c r="U66" s="169"/>
      <c r="V66" s="162">
        <f t="shared" si="1"/>
        <v>0</v>
      </c>
      <c r="W66" s="163"/>
      <c r="X66" s="163"/>
    </row>
    <row r="67" spans="1:24" x14ac:dyDescent="0.25">
      <c r="A67" s="180" t="s">
        <v>277</v>
      </c>
      <c r="B67" s="180"/>
      <c r="C67" s="180" t="s">
        <v>275</v>
      </c>
      <c r="D67" s="164">
        <f>SUM(D68:D72)</f>
        <v>0</v>
      </c>
      <c r="E67" s="165"/>
      <c r="F67" s="166"/>
      <c r="G67" s="164">
        <f>SUM(G68:G72)</f>
        <v>0</v>
      </c>
      <c r="H67" s="165"/>
      <c r="I67" s="166"/>
      <c r="J67" s="164">
        <f>SUM(J68:J72)</f>
        <v>0</v>
      </c>
      <c r="K67" s="165"/>
      <c r="L67" s="166"/>
      <c r="M67" s="164">
        <f>SUM(M68:M72)</f>
        <v>0</v>
      </c>
      <c r="N67" s="165"/>
      <c r="O67" s="166"/>
      <c r="P67" s="164">
        <f>SUM(P68:P72)</f>
        <v>0</v>
      </c>
      <c r="Q67" s="165"/>
      <c r="R67" s="166"/>
      <c r="S67" s="164">
        <f>SUM(S68:S72)</f>
        <v>0</v>
      </c>
      <c r="T67" s="165"/>
      <c r="U67" s="166"/>
      <c r="V67" s="160">
        <f t="shared" si="1"/>
        <v>0</v>
      </c>
      <c r="W67" s="161"/>
      <c r="X67" s="161"/>
    </row>
    <row r="68" spans="1:24" x14ac:dyDescent="0.25">
      <c r="A68" s="171" t="s">
        <v>77</v>
      </c>
      <c r="B68" s="171" t="s">
        <v>48</v>
      </c>
      <c r="C68" s="171" t="s">
        <v>48</v>
      </c>
      <c r="D68" s="167">
        <f>SUMIF('PP2'!$K$3:$K$201,"D5.2.1-Staff Costs",'PP2'!$J$3:$J$201)</f>
        <v>0</v>
      </c>
      <c r="E68" s="168"/>
      <c r="F68" s="169"/>
      <c r="G68" s="167">
        <f>SUMIF('PP2'!$K$3:$K$201,"D5.2.1-Office and Administration",'PP2'!$J$3:$J$201)</f>
        <v>0</v>
      </c>
      <c r="H68" s="168"/>
      <c r="I68" s="169"/>
      <c r="J68" s="167">
        <f>SUMIF('PP2'!$K$3:$K$201,"D5.2.1-Travel and Accommodation",'PP2'!$J$3:$J$201)</f>
        <v>0</v>
      </c>
      <c r="K68" s="168"/>
      <c r="L68" s="169"/>
      <c r="M68" s="167">
        <f>SUMIF('PP2'!$K$3:$K$201,"D5.2.1-External Expertise and Services",'PP2'!$J$3:$J$201)</f>
        <v>0</v>
      </c>
      <c r="N68" s="168"/>
      <c r="O68" s="169"/>
      <c r="P68" s="167">
        <f>SUMIF('PP2'!$K$3:$K$201,"D5.2.1-Equipment",'PP2'!$J$3:$J$201)</f>
        <v>0</v>
      </c>
      <c r="Q68" s="168"/>
      <c r="R68" s="169"/>
      <c r="S68" s="167">
        <f>SUMIF('PP2'!$K$3:$K$201,"D5.2.1-Infrastructure and Works",'PP2'!$J$3:$J$201)</f>
        <v>0</v>
      </c>
      <c r="T68" s="168"/>
      <c r="U68" s="169"/>
      <c r="V68" s="162">
        <f t="shared" si="1"/>
        <v>0</v>
      </c>
      <c r="W68" s="163"/>
      <c r="X68" s="163"/>
    </row>
    <row r="69" spans="1:24" x14ac:dyDescent="0.25">
      <c r="A69" s="171" t="s">
        <v>83</v>
      </c>
      <c r="B69" s="171" t="s">
        <v>49</v>
      </c>
      <c r="C69" s="171" t="s">
        <v>49</v>
      </c>
      <c r="D69" s="167">
        <f>SUMIF('PP2'!$K$3:$K$201,"D5.2.2-Staff Costs",'PP2'!$J$3:$J$201)</f>
        <v>0</v>
      </c>
      <c r="E69" s="168"/>
      <c r="F69" s="169"/>
      <c r="G69" s="167">
        <f>SUMIF('PP2'!$K$3:$K$201,"D5.2.2-Office and Administration",'PP2'!$J$3:$J$201)</f>
        <v>0</v>
      </c>
      <c r="H69" s="168"/>
      <c r="I69" s="169"/>
      <c r="J69" s="167">
        <f>SUMIF('PP2'!$K$3:$K$201,"D5.2.2-Travel and Accommodation",'PP2'!$J$3:$J$201)</f>
        <v>0</v>
      </c>
      <c r="K69" s="168"/>
      <c r="L69" s="169"/>
      <c r="M69" s="167">
        <f>SUMIF('PP2'!$K$3:$K$201,"D5.2.2-External Expertise and Services",'PP2'!$J$3:$J$201)</f>
        <v>0</v>
      </c>
      <c r="N69" s="168"/>
      <c r="O69" s="169"/>
      <c r="P69" s="167">
        <f>SUMIF('PP2'!$K$3:$K$201,"D5.2.2-Equipment",'PP2'!$J$3:$J$201)</f>
        <v>0</v>
      </c>
      <c r="Q69" s="168"/>
      <c r="R69" s="169"/>
      <c r="S69" s="167">
        <f>SUMIF('PP2'!$K$3:$K$201,"D5.2.2-Infrastructure and Works",'PP2'!$J$3:$J$201)</f>
        <v>0</v>
      </c>
      <c r="T69" s="168"/>
      <c r="U69" s="169"/>
      <c r="V69" s="162">
        <f t="shared" si="1"/>
        <v>0</v>
      </c>
      <c r="W69" s="163"/>
      <c r="X69" s="163"/>
    </row>
    <row r="70" spans="1:24" x14ac:dyDescent="0.25">
      <c r="A70" s="171" t="s">
        <v>89</v>
      </c>
      <c r="B70" s="171" t="s">
        <v>50</v>
      </c>
      <c r="C70" s="171" t="s">
        <v>50</v>
      </c>
      <c r="D70" s="167">
        <f>SUMIF('PP2'!$K$3:$K$201,"D5.2.3-Staff Costs",'PP2'!$J$3:$J$201)</f>
        <v>0</v>
      </c>
      <c r="E70" s="168"/>
      <c r="F70" s="169"/>
      <c r="G70" s="167">
        <f>SUMIF('PP2'!$K$3:$K$201,"D5.2.3-Office and Administration",'PP2'!$J$3:$J$201)</f>
        <v>0</v>
      </c>
      <c r="H70" s="168"/>
      <c r="I70" s="169"/>
      <c r="J70" s="167">
        <f>SUMIF('PP2'!$K$3:$K$201,"D5.2.3-Travel and Accommodation",'PP2'!$J$3:$J$201)</f>
        <v>0</v>
      </c>
      <c r="K70" s="168"/>
      <c r="L70" s="169"/>
      <c r="M70" s="167">
        <f>SUMIF('PP2'!$K$3:$K$201,"D5.2.3-External Expertise and Services",'PP2'!$J$3:$J$201)</f>
        <v>0</v>
      </c>
      <c r="N70" s="168"/>
      <c r="O70" s="169"/>
      <c r="P70" s="167">
        <f>SUMIF('PP2'!$K$3:$K$201,"D5.2.3-Equipment",'PP2'!$J$3:$J$201)</f>
        <v>0</v>
      </c>
      <c r="Q70" s="168"/>
      <c r="R70" s="169"/>
      <c r="S70" s="167">
        <f>SUMIF('PP2'!$K$3:$K$201,"D5.2.3-Infrastructure and Works",'PP2'!$J$3:$J$201)</f>
        <v>0</v>
      </c>
      <c r="T70" s="168"/>
      <c r="U70" s="169"/>
      <c r="V70" s="162">
        <f t="shared" si="1"/>
        <v>0</v>
      </c>
      <c r="W70" s="163"/>
      <c r="X70" s="163"/>
    </row>
    <row r="71" spans="1:24" x14ac:dyDescent="0.25">
      <c r="A71" s="171" t="s">
        <v>95</v>
      </c>
      <c r="B71" s="171" t="s">
        <v>51</v>
      </c>
      <c r="C71" s="171" t="s">
        <v>51</v>
      </c>
      <c r="D71" s="167">
        <f>SUMIF('PP2'!$K$3:$K$201,"D5.2.4-Staff Costs",'PP2'!$J$3:$J$201)</f>
        <v>0</v>
      </c>
      <c r="E71" s="168"/>
      <c r="F71" s="169"/>
      <c r="G71" s="167">
        <f>SUMIF('PP2'!$K$3:$K$201,"D5.2.4-Office and Administration",'PP2'!$J$3:$J$201)</f>
        <v>0</v>
      </c>
      <c r="H71" s="168"/>
      <c r="I71" s="169"/>
      <c r="J71" s="167">
        <f>SUMIF('PP2'!$K$3:$K$201,"D5.2.4-Travel and Accommodation",'PP2'!$J$3:$J$201)</f>
        <v>0</v>
      </c>
      <c r="K71" s="168"/>
      <c r="L71" s="169"/>
      <c r="M71" s="167">
        <f>SUMIF('PP2'!$K$3:$K$201,"D5.2.4-External Expertise and Services",'PP2'!$J$3:$J$201)</f>
        <v>0</v>
      </c>
      <c r="N71" s="168"/>
      <c r="O71" s="169"/>
      <c r="P71" s="167">
        <f>SUMIF('PP2'!$K$3:$K$201,"D5.2.4-Equipment",'PP2'!$J$3:$J$201)</f>
        <v>0</v>
      </c>
      <c r="Q71" s="168"/>
      <c r="R71" s="169"/>
      <c r="S71" s="167">
        <f>SUMIF('PP2'!$K$3:$K$201,"D5.2.4-Infrastructure and Works",'PP2'!$J$3:$J$201)</f>
        <v>0</v>
      </c>
      <c r="T71" s="168"/>
      <c r="U71" s="169"/>
      <c r="V71" s="162">
        <f t="shared" si="1"/>
        <v>0</v>
      </c>
      <c r="W71" s="163"/>
      <c r="X71" s="163"/>
    </row>
    <row r="72" spans="1:24" x14ac:dyDescent="0.25">
      <c r="A72" s="171" t="s">
        <v>101</v>
      </c>
      <c r="B72" s="171" t="s">
        <v>52</v>
      </c>
      <c r="C72" s="171" t="s">
        <v>52</v>
      </c>
      <c r="D72" s="167">
        <f>SUMIF('PP2'!$K$3:$K$201,"D5.2.5-Staff Costs",'PP2'!$J$3:$J$201)</f>
        <v>0</v>
      </c>
      <c r="E72" s="168"/>
      <c r="F72" s="169"/>
      <c r="G72" s="167">
        <f>SUMIF('PP2'!$K$3:$K$201,"D5.2.5-Office and Administration",'PP2'!$J$3:$J$201)</f>
        <v>0</v>
      </c>
      <c r="H72" s="168"/>
      <c r="I72" s="169"/>
      <c r="J72" s="167">
        <f>SUMIF('PP2'!$K$3:$K$201,"D5.2.5-Travel and Accommodation",'PP2'!$J$3:$J$201)</f>
        <v>0</v>
      </c>
      <c r="K72" s="168"/>
      <c r="L72" s="169"/>
      <c r="M72" s="167">
        <f>SUMIF('PP2'!$K$3:$K$201,"D5.2.5-External Expertise and Services",'PP2'!$J$3:$J$201)</f>
        <v>0</v>
      </c>
      <c r="N72" s="168"/>
      <c r="O72" s="169"/>
      <c r="P72" s="167">
        <f>SUMIF('PP2'!$K$3:$K$201,"D5.2.5-Equipment",'PP2'!$J$3:$J$201)</f>
        <v>0</v>
      </c>
      <c r="Q72" s="168"/>
      <c r="R72" s="169"/>
      <c r="S72" s="167">
        <f>SUMIF('PP2'!$K$3:$K$201,"D5.2.5-Infrastructure and Works",'PP2'!$J$3:$J$201)</f>
        <v>0</v>
      </c>
      <c r="T72" s="168"/>
      <c r="U72" s="169"/>
      <c r="V72" s="162">
        <f t="shared" si="1"/>
        <v>0</v>
      </c>
      <c r="W72" s="163"/>
      <c r="X72" s="163"/>
    </row>
    <row r="73" spans="1:24" x14ac:dyDescent="0.25">
      <c r="A73" s="180" t="s">
        <v>278</v>
      </c>
      <c r="B73" s="180"/>
      <c r="C73" s="180" t="s">
        <v>275</v>
      </c>
      <c r="D73" s="164">
        <f>SUM(D74:D78)</f>
        <v>0</v>
      </c>
      <c r="E73" s="165"/>
      <c r="F73" s="166"/>
      <c r="G73" s="164">
        <f>SUM(G74:G78)</f>
        <v>0</v>
      </c>
      <c r="H73" s="165"/>
      <c r="I73" s="166"/>
      <c r="J73" s="164">
        <f>SUM(J74:J78)</f>
        <v>0</v>
      </c>
      <c r="K73" s="165"/>
      <c r="L73" s="166"/>
      <c r="M73" s="164">
        <f>SUM(M74:M78)</f>
        <v>0</v>
      </c>
      <c r="N73" s="165"/>
      <c r="O73" s="166"/>
      <c r="P73" s="164">
        <f>SUM(P74:P78)</f>
        <v>0</v>
      </c>
      <c r="Q73" s="165"/>
      <c r="R73" s="166"/>
      <c r="S73" s="164">
        <f>SUM(S74:S78)</f>
        <v>0</v>
      </c>
      <c r="T73" s="165"/>
      <c r="U73" s="166"/>
      <c r="V73" s="160">
        <f t="shared" si="1"/>
        <v>0</v>
      </c>
      <c r="W73" s="161"/>
      <c r="X73" s="161"/>
    </row>
    <row r="74" spans="1:24" x14ac:dyDescent="0.25">
      <c r="A74" s="171" t="s">
        <v>78</v>
      </c>
      <c r="B74" s="171" t="s">
        <v>53</v>
      </c>
      <c r="C74" s="171" t="s">
        <v>53</v>
      </c>
      <c r="D74" s="167">
        <f>SUMIF('PP2'!$K$3:$K$201,"D6.2.1-Staff Costs",'PP2'!$J$3:$J$201)</f>
        <v>0</v>
      </c>
      <c r="E74" s="168"/>
      <c r="F74" s="169"/>
      <c r="G74" s="167">
        <f>SUMIF('PP2'!$K$3:$K$201,"D6.2.1-Office and Administration",'PP2'!$J$3:$J$201)</f>
        <v>0</v>
      </c>
      <c r="H74" s="168"/>
      <c r="I74" s="169"/>
      <c r="J74" s="167">
        <f>SUMIF('PP2'!$K$3:$K$201,"D6.2.1-Travel and Accommodation",'PP2'!$J$3:$J$201)</f>
        <v>0</v>
      </c>
      <c r="K74" s="168"/>
      <c r="L74" s="169"/>
      <c r="M74" s="167">
        <f>SUMIF('PP2'!$K$3:$K$201,"D6.2.1-External Expertise and Services",'PP2'!$J$3:$J$201)</f>
        <v>0</v>
      </c>
      <c r="N74" s="168"/>
      <c r="O74" s="169"/>
      <c r="P74" s="167">
        <f>SUMIF('PP2'!$K$3:$K$201,"D6.2.1-Equipment",'PP2'!$J$3:$J$201)</f>
        <v>0</v>
      </c>
      <c r="Q74" s="168"/>
      <c r="R74" s="169"/>
      <c r="S74" s="167">
        <f>SUMIF('PP2'!$K$3:$K$201,"D6.2.1-Infrastructure and Works",'PP2'!$J$3:$J$201)</f>
        <v>0</v>
      </c>
      <c r="T74" s="168"/>
      <c r="U74" s="169"/>
      <c r="V74" s="162">
        <f t="shared" si="1"/>
        <v>0</v>
      </c>
      <c r="W74" s="163"/>
      <c r="X74" s="163"/>
    </row>
    <row r="75" spans="1:24" x14ac:dyDescent="0.25">
      <c r="A75" s="171" t="s">
        <v>84</v>
      </c>
      <c r="B75" s="171" t="s">
        <v>54</v>
      </c>
      <c r="C75" s="171" t="s">
        <v>54</v>
      </c>
      <c r="D75" s="167">
        <f>SUMIF('PP2'!$K$3:$K$201,"D6.2.2-Staff Costs",'PP2'!$J$3:$J$201)</f>
        <v>0</v>
      </c>
      <c r="E75" s="168"/>
      <c r="F75" s="169"/>
      <c r="G75" s="167">
        <f>SUMIF('PP2'!$K$3:$K$201,"D6.2.2-Office and Administration",'PP2'!$J$3:$J$201)</f>
        <v>0</v>
      </c>
      <c r="H75" s="168"/>
      <c r="I75" s="169"/>
      <c r="J75" s="167">
        <f>SUMIF('PP2'!$K$3:$K$201,"D6.2.2-Travel and Accommodation",'PP2'!$J$3:$J$201)</f>
        <v>0</v>
      </c>
      <c r="K75" s="168"/>
      <c r="L75" s="169"/>
      <c r="M75" s="167">
        <f>SUMIF('PP2'!$K$3:$K$201,"D6.2.2-External Expertise and Services",'PP2'!$J$3:$J$201)</f>
        <v>0</v>
      </c>
      <c r="N75" s="168"/>
      <c r="O75" s="169"/>
      <c r="P75" s="167">
        <f>SUMIF('PP2'!$K$3:$K$201,"D6.2.2-Equipment",'PP2'!$J$3:$J$201)</f>
        <v>0</v>
      </c>
      <c r="Q75" s="168"/>
      <c r="R75" s="169"/>
      <c r="S75" s="167">
        <f>SUMIF('PP2'!$K$3:$K$201,"D6.2.2-Infrastructure and Works",'PP2'!$J$3:$J$201)</f>
        <v>0</v>
      </c>
      <c r="T75" s="168"/>
      <c r="U75" s="169"/>
      <c r="V75" s="162">
        <f t="shared" si="1"/>
        <v>0</v>
      </c>
      <c r="W75" s="163"/>
      <c r="X75" s="163"/>
    </row>
    <row r="76" spans="1:24" x14ac:dyDescent="0.25">
      <c r="A76" s="171" t="s">
        <v>90</v>
      </c>
      <c r="B76" s="171" t="s">
        <v>55</v>
      </c>
      <c r="C76" s="171" t="s">
        <v>55</v>
      </c>
      <c r="D76" s="167">
        <f>SUMIF('PP2'!$K$3:$K$201,"D6.2.3-Staff Costs",'PP2'!$J$3:$J$201)</f>
        <v>0</v>
      </c>
      <c r="E76" s="168"/>
      <c r="F76" s="169"/>
      <c r="G76" s="167">
        <f>SUMIF('PP2'!$K$3:$K$201,"D6.2.3-Office and Administration",'PP2'!$J$3:$J$201)</f>
        <v>0</v>
      </c>
      <c r="H76" s="168"/>
      <c r="I76" s="169"/>
      <c r="J76" s="167">
        <f>SUMIF('PP2'!$K$3:$K$201,"D6.2.3-Travel and Accommodation",'PP2'!$J$3:$J$201)</f>
        <v>0</v>
      </c>
      <c r="K76" s="168"/>
      <c r="L76" s="169"/>
      <c r="M76" s="167">
        <f>SUMIF('PP2'!$K$3:$K$201,"D6.2.3-External Expertise and Services",'PP2'!$J$3:$J$201)</f>
        <v>0</v>
      </c>
      <c r="N76" s="168"/>
      <c r="O76" s="169"/>
      <c r="P76" s="167">
        <f>SUMIF('PP2'!$K$3:$K$201,"D6.2.3-Equipment",'PP2'!$J$3:$J$201)</f>
        <v>0</v>
      </c>
      <c r="Q76" s="168"/>
      <c r="R76" s="169"/>
      <c r="S76" s="167">
        <f>SUMIF('PP2'!$K$3:$K$201,"D6.2.3-Infrastructure and Works",'PP2'!$J$3:$J$201)</f>
        <v>0</v>
      </c>
      <c r="T76" s="168"/>
      <c r="U76" s="169"/>
      <c r="V76" s="162">
        <f t="shared" si="1"/>
        <v>0</v>
      </c>
      <c r="W76" s="163"/>
      <c r="X76" s="163"/>
    </row>
    <row r="77" spans="1:24" x14ac:dyDescent="0.25">
      <c r="A77" s="171" t="s">
        <v>96</v>
      </c>
      <c r="B77" s="171" t="s">
        <v>56</v>
      </c>
      <c r="C77" s="171" t="s">
        <v>56</v>
      </c>
      <c r="D77" s="167">
        <f>SUMIF('PP2'!$K$3:$K$201,"D6.2.4-Staff Costs",'PP2'!$J$3:$J$201)</f>
        <v>0</v>
      </c>
      <c r="E77" s="168"/>
      <c r="F77" s="169"/>
      <c r="G77" s="167">
        <f>SUMIF('PP2'!$K$3:$K$201,"D6.2.4-Office and Administration",'PP2'!$J$3:$J$201)</f>
        <v>0</v>
      </c>
      <c r="H77" s="168"/>
      <c r="I77" s="169"/>
      <c r="J77" s="167">
        <f>SUMIF('PP2'!$K$3:$K$201,"D6.2.4-Travel and Accommodation",'PP2'!$J$3:$J$201)</f>
        <v>0</v>
      </c>
      <c r="K77" s="168"/>
      <c r="L77" s="169"/>
      <c r="M77" s="167">
        <f>SUMIF('PP2'!$K$3:$K$201,"D6.2.4-External Expertise and Services",'PP2'!$J$3:$J$201)</f>
        <v>0</v>
      </c>
      <c r="N77" s="168"/>
      <c r="O77" s="169"/>
      <c r="P77" s="167">
        <f>SUMIF('PP2'!$K$3:$K$201,"D6.2.4-Equipment",'PP2'!$J$3:$J$201)</f>
        <v>0</v>
      </c>
      <c r="Q77" s="168"/>
      <c r="R77" s="169"/>
      <c r="S77" s="167">
        <f>SUMIF('PP2'!$K$3:$K$201,"D6.2.4-Infrastructure and Works",'PP2'!$J$3:$J$201)</f>
        <v>0</v>
      </c>
      <c r="T77" s="168"/>
      <c r="U77" s="169"/>
      <c r="V77" s="162">
        <f t="shared" si="1"/>
        <v>0</v>
      </c>
      <c r="W77" s="163"/>
      <c r="X77" s="163"/>
    </row>
    <row r="78" spans="1:24" x14ac:dyDescent="0.25">
      <c r="A78" s="171" t="s">
        <v>102</v>
      </c>
      <c r="B78" s="171"/>
      <c r="C78" s="171"/>
      <c r="D78" s="167">
        <f>SUMIF('PP2'!$K$3:$K$201,"D6.2.5-Staff Costs",'PP2'!$J$3:$J$201)</f>
        <v>0</v>
      </c>
      <c r="E78" s="168"/>
      <c r="F78" s="169"/>
      <c r="G78" s="167">
        <f>SUMIF('PP2'!$K$3:$K$201,"D6.2.5-Office and Administration",'PP2'!$J$3:$J$201)</f>
        <v>0</v>
      </c>
      <c r="H78" s="168"/>
      <c r="I78" s="169"/>
      <c r="J78" s="167">
        <f>SUMIF('PP2'!$K$3:$K$201,"D6.2.5-Travel and Accommodation",'PP2'!$J$3:$J$201)</f>
        <v>0</v>
      </c>
      <c r="K78" s="168"/>
      <c r="L78" s="169"/>
      <c r="M78" s="167">
        <f>SUMIF('PP2'!$K$3:$K$201,"D6.2.5-External Expertise and Services",'PP2'!$J$3:$J$201)</f>
        <v>0</v>
      </c>
      <c r="N78" s="168"/>
      <c r="O78" s="169"/>
      <c r="P78" s="167">
        <f>SUMIF('PP2'!$K$3:$K$201,"D6.2.5-Equipment",'PP2'!$J$3:$J$201)</f>
        <v>0</v>
      </c>
      <c r="Q78" s="168"/>
      <c r="R78" s="169"/>
      <c r="S78" s="167">
        <f>SUMIF('PP2'!$K$3:$K$201,"D6.2.5-Infrastructure and Works",'PP2'!$J$3:$J$201)</f>
        <v>0</v>
      </c>
      <c r="T78" s="168"/>
      <c r="U78" s="169"/>
      <c r="V78" s="162">
        <f t="shared" si="1"/>
        <v>0</v>
      </c>
      <c r="W78" s="163"/>
      <c r="X78" s="163"/>
    </row>
    <row r="79" spans="1:24" x14ac:dyDescent="0.25">
      <c r="A79" s="187" t="s">
        <v>280</v>
      </c>
      <c r="B79" s="187"/>
      <c r="C79" s="187"/>
      <c r="D79" s="174">
        <f>D73+D67+D61+D55+D49+D43</f>
        <v>0</v>
      </c>
      <c r="E79" s="175"/>
      <c r="F79" s="176"/>
      <c r="G79" s="174">
        <f>G73+G67+G61+G55+G49+G43</f>
        <v>0</v>
      </c>
      <c r="H79" s="175"/>
      <c r="I79" s="176"/>
      <c r="J79" s="174">
        <f>J73+J67+J61+J55+J49+J43</f>
        <v>0</v>
      </c>
      <c r="K79" s="175"/>
      <c r="L79" s="176"/>
      <c r="M79" s="174">
        <f>M73+M67+M61+M55+M49+M43</f>
        <v>0</v>
      </c>
      <c r="N79" s="175"/>
      <c r="O79" s="176"/>
      <c r="P79" s="174">
        <f>P73+P67+P61+P55+P49+P43</f>
        <v>0</v>
      </c>
      <c r="Q79" s="175"/>
      <c r="R79" s="176"/>
      <c r="S79" s="174">
        <f>S73+S67+S61+S55+S49+S43</f>
        <v>0</v>
      </c>
      <c r="T79" s="175"/>
      <c r="U79" s="176"/>
      <c r="V79" s="172">
        <f t="shared" si="1"/>
        <v>0</v>
      </c>
      <c r="W79" s="173"/>
      <c r="X79" s="162"/>
    </row>
    <row r="80" spans="1:24" x14ac:dyDescent="0.2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47"/>
      <c r="X80" s="47"/>
    </row>
    <row r="81" spans="1:24" ht="15" customHeight="1" x14ac:dyDescent="0.25">
      <c r="A81" s="177" t="s">
        <v>387</v>
      </c>
      <c r="B81" s="178"/>
      <c r="C81" s="178"/>
      <c r="D81" s="181" t="s">
        <v>18</v>
      </c>
      <c r="E81" s="182"/>
      <c r="F81" s="183"/>
      <c r="G81" s="181" t="s">
        <v>19</v>
      </c>
      <c r="H81" s="182"/>
      <c r="I81" s="183"/>
      <c r="J81" s="181" t="s">
        <v>312</v>
      </c>
      <c r="K81" s="182"/>
      <c r="L81" s="183"/>
      <c r="M81" s="181" t="s">
        <v>20</v>
      </c>
      <c r="N81" s="182"/>
      <c r="O81" s="183"/>
      <c r="P81" s="181" t="s">
        <v>21</v>
      </c>
      <c r="Q81" s="182"/>
      <c r="R81" s="183"/>
      <c r="S81" s="181" t="s">
        <v>262</v>
      </c>
      <c r="T81" s="182"/>
      <c r="U81" s="183"/>
      <c r="V81" s="188" t="s">
        <v>280</v>
      </c>
      <c r="W81" s="188"/>
      <c r="X81" s="188"/>
    </row>
    <row r="82" spans="1:24" ht="48.75" customHeight="1" x14ac:dyDescent="0.25">
      <c r="A82" s="179">
        <f>'Cover page'!C25</f>
        <v>0</v>
      </c>
      <c r="B82" s="179"/>
      <c r="C82" s="179"/>
      <c r="D82" s="184"/>
      <c r="E82" s="185"/>
      <c r="F82" s="186"/>
      <c r="G82" s="184"/>
      <c r="H82" s="185"/>
      <c r="I82" s="186"/>
      <c r="J82" s="184"/>
      <c r="K82" s="185"/>
      <c r="L82" s="186"/>
      <c r="M82" s="184"/>
      <c r="N82" s="185"/>
      <c r="O82" s="186"/>
      <c r="P82" s="184"/>
      <c r="Q82" s="185"/>
      <c r="R82" s="186"/>
      <c r="S82" s="184"/>
      <c r="T82" s="185"/>
      <c r="U82" s="186"/>
      <c r="V82" s="188"/>
      <c r="W82" s="188"/>
      <c r="X82" s="188"/>
    </row>
    <row r="83" spans="1:24" x14ac:dyDescent="0.25">
      <c r="A83" s="180" t="s">
        <v>272</v>
      </c>
      <c r="B83" s="180"/>
      <c r="C83" s="180"/>
      <c r="D83" s="164">
        <f>SUM(D84:D88)</f>
        <v>0</v>
      </c>
      <c r="E83" s="165"/>
      <c r="F83" s="166"/>
      <c r="G83" s="164">
        <f>SUM(G84:G88)</f>
        <v>0</v>
      </c>
      <c r="H83" s="165"/>
      <c r="I83" s="166"/>
      <c r="J83" s="164">
        <f>SUM(J84:J88)</f>
        <v>0</v>
      </c>
      <c r="K83" s="165"/>
      <c r="L83" s="166"/>
      <c r="M83" s="164">
        <f>SUM(M84:M88)</f>
        <v>0</v>
      </c>
      <c r="N83" s="165"/>
      <c r="O83" s="166"/>
      <c r="P83" s="164">
        <f>SUM(P84:P88)</f>
        <v>0</v>
      </c>
      <c r="Q83" s="165"/>
      <c r="R83" s="166"/>
      <c r="S83" s="164">
        <f>SUM(S84:S88)</f>
        <v>0</v>
      </c>
      <c r="T83" s="165"/>
      <c r="U83" s="166"/>
      <c r="V83" s="160">
        <f t="shared" ref="V83:V119" si="2">SUM(D83:S83)</f>
        <v>0</v>
      </c>
      <c r="W83" s="161"/>
      <c r="X83" s="161"/>
    </row>
    <row r="84" spans="1:24" x14ac:dyDescent="0.25">
      <c r="A84" s="171" t="s">
        <v>103</v>
      </c>
      <c r="B84" s="171"/>
      <c r="C84" s="171"/>
      <c r="D84" s="167">
        <f>SUMIF('PP3'!$K$3:$K$201,"D1.3.1-Staff Costs",'PP3'!$J$3:$J$201)</f>
        <v>0</v>
      </c>
      <c r="E84" s="168"/>
      <c r="F84" s="169"/>
      <c r="G84" s="167">
        <f>SUMIF('PP3'!$K$3:$K$201,"D1.3.1-Office and Administration",'PP3'!$J$3:$J$201)</f>
        <v>0</v>
      </c>
      <c r="H84" s="168"/>
      <c r="I84" s="169"/>
      <c r="J84" s="167">
        <f>SUMIF('PP3'!$K$3:$K$201,"D1.3.1-Travel and Accommodation",'PP3'!$J$3:$J$201)</f>
        <v>0</v>
      </c>
      <c r="K84" s="168"/>
      <c r="L84" s="169"/>
      <c r="M84" s="167">
        <f>SUMIF('PP3'!$K$3:$K$201,"D1.3.1-External Expertise and Services",'PP3'!$J$3:$J$201)</f>
        <v>0</v>
      </c>
      <c r="N84" s="168"/>
      <c r="O84" s="169"/>
      <c r="P84" s="167">
        <f>SUMIF('PP3'!$K$3:$K$201,"D1.3.1-Equipment",'PP3'!$J$3:$J$201)</f>
        <v>0</v>
      </c>
      <c r="Q84" s="168"/>
      <c r="R84" s="169"/>
      <c r="S84" s="167">
        <f>SUMIF('PP3'!$K$3:$K$201,"D1.3.1-Infrastructure and Works",'PP3'!$J$3:$J$201)</f>
        <v>0</v>
      </c>
      <c r="T84" s="168"/>
      <c r="U84" s="169"/>
      <c r="V84" s="162">
        <f t="shared" si="2"/>
        <v>0</v>
      </c>
      <c r="W84" s="163"/>
      <c r="X84" s="163"/>
    </row>
    <row r="85" spans="1:24" x14ac:dyDescent="0.25">
      <c r="A85" s="171" t="s">
        <v>109</v>
      </c>
      <c r="B85" s="171"/>
      <c r="C85" s="171"/>
      <c r="D85" s="167">
        <f>SUMIF('PP3'!$K$3:$K$201,"D1.3.2-Staff Costs",'PP3'!$J$3:$J$201)</f>
        <v>0</v>
      </c>
      <c r="E85" s="168"/>
      <c r="F85" s="169"/>
      <c r="G85" s="167">
        <f>SUMIF('PP3'!$K$3:$K$201,"D1.3.2-Office and Administration",'PP3'!$J$3:$J$201)</f>
        <v>0</v>
      </c>
      <c r="H85" s="168"/>
      <c r="I85" s="169"/>
      <c r="J85" s="167">
        <f>SUMIF('PP3'!$K$3:$K$201,"D1.3.2-Travel and Accommodation",'PP3'!$J$3:$J$201)</f>
        <v>0</v>
      </c>
      <c r="K85" s="168"/>
      <c r="L85" s="169"/>
      <c r="M85" s="167">
        <f>SUMIF('PP3'!$K$3:$K$201,"D1.3.2-External Expertise and Services",'PP3'!$J$3:$J$201)</f>
        <v>0</v>
      </c>
      <c r="N85" s="168"/>
      <c r="O85" s="169"/>
      <c r="P85" s="167">
        <f>SUMIF('PP3'!$K$3:$K$201,"D1.3.2-Equipment",'PP3'!$J$3:$J$201)</f>
        <v>0</v>
      </c>
      <c r="Q85" s="168"/>
      <c r="R85" s="169"/>
      <c r="S85" s="167">
        <f>SUMIF('PP3'!$K$3:$K$201,"D1.3.2-Infrastructure and Works",'PP3'!$J$3:$J$201)</f>
        <v>0</v>
      </c>
      <c r="T85" s="168"/>
      <c r="U85" s="169"/>
      <c r="V85" s="162">
        <f t="shared" si="2"/>
        <v>0</v>
      </c>
      <c r="W85" s="163"/>
      <c r="X85" s="163"/>
    </row>
    <row r="86" spans="1:24" x14ac:dyDescent="0.25">
      <c r="A86" s="171" t="s">
        <v>115</v>
      </c>
      <c r="B86" s="171" t="s">
        <v>30</v>
      </c>
      <c r="C86" s="171" t="s">
        <v>30</v>
      </c>
      <c r="D86" s="167">
        <f>SUMIF('PP3'!$K$3:$K$201,"D1.3.3-Staff Costs",'PP3'!$J$3:$J$201)</f>
        <v>0</v>
      </c>
      <c r="E86" s="168"/>
      <c r="F86" s="169"/>
      <c r="G86" s="167">
        <f>SUMIF('PP3'!$K$3:$K$201,"D1.3.3-Office and Administration",'PP3'!$J$3:$J$201)</f>
        <v>0</v>
      </c>
      <c r="H86" s="168"/>
      <c r="I86" s="169"/>
      <c r="J86" s="167">
        <f>SUMIF('PP3'!$K$3:$K$201,"D1.3.3-Travel and Accommodation",'PP3'!$J$3:$J$201)</f>
        <v>0</v>
      </c>
      <c r="K86" s="168"/>
      <c r="L86" s="169"/>
      <c r="M86" s="167">
        <f>SUMIF('PP3'!$K$3:$K$201,"D1.3.3-External Expertise and Services",'PP3'!$J$3:$J$201)</f>
        <v>0</v>
      </c>
      <c r="N86" s="168"/>
      <c r="O86" s="169"/>
      <c r="P86" s="167">
        <f>SUMIF('PP3'!$K$3:$K$201,"D1.3.3-Equipment",'PP3'!$J$3:$J$201)</f>
        <v>0</v>
      </c>
      <c r="Q86" s="168"/>
      <c r="R86" s="169"/>
      <c r="S86" s="167">
        <f>SUMIF('PP3'!$K$3:$K$201,"D1.3.3-Infrastructure and Works",'PP3'!$J$3:$J$201)</f>
        <v>0</v>
      </c>
      <c r="T86" s="168"/>
      <c r="U86" s="169"/>
      <c r="V86" s="162">
        <f t="shared" si="2"/>
        <v>0</v>
      </c>
      <c r="W86" s="163"/>
      <c r="X86" s="163"/>
    </row>
    <row r="87" spans="1:24" x14ac:dyDescent="0.25">
      <c r="A87" s="171" t="s">
        <v>121</v>
      </c>
      <c r="B87" s="171" t="s">
        <v>31</v>
      </c>
      <c r="C87" s="171" t="s">
        <v>31</v>
      </c>
      <c r="D87" s="167">
        <f>SUMIF('PP3'!$K$3:$K$201,"D1.3.4-Staff Costs",'PP3'!$J$3:$J$201)</f>
        <v>0</v>
      </c>
      <c r="E87" s="168"/>
      <c r="F87" s="169"/>
      <c r="G87" s="167">
        <f>SUMIF('PP3'!$K$3:$K$201,"D1.3.4-Office and Administration",'PP3'!$J$3:$J$201)</f>
        <v>0</v>
      </c>
      <c r="H87" s="168"/>
      <c r="I87" s="169"/>
      <c r="J87" s="167">
        <f>SUMIF('PP3'!$K$3:$K$201,"D1.3.4-Travel and Accommodation",'PP3'!$J$3:$J$201)</f>
        <v>0</v>
      </c>
      <c r="K87" s="168"/>
      <c r="L87" s="169"/>
      <c r="M87" s="167">
        <f>SUMIF('PP3'!$K$3:$K$201,"D1.3.4-External Expertise and Services",'PP3'!$J$3:$J$201)</f>
        <v>0</v>
      </c>
      <c r="N87" s="168"/>
      <c r="O87" s="169"/>
      <c r="P87" s="167">
        <f>SUMIF('PP3'!$K$3:$K$201,"D1.3.4-Equipment",'PP3'!$J$3:$J$201)</f>
        <v>0</v>
      </c>
      <c r="Q87" s="168"/>
      <c r="R87" s="169"/>
      <c r="S87" s="167">
        <f>SUMIF('PP3'!$K$3:$K$201,"D1.3.4-Infrastructure and Works",'PP3'!$J$3:$J$201)</f>
        <v>0</v>
      </c>
      <c r="T87" s="168"/>
      <c r="U87" s="169"/>
      <c r="V87" s="162">
        <f t="shared" si="2"/>
        <v>0</v>
      </c>
      <c r="W87" s="163"/>
      <c r="X87" s="163"/>
    </row>
    <row r="88" spans="1:24" x14ac:dyDescent="0.25">
      <c r="A88" s="171" t="s">
        <v>127</v>
      </c>
      <c r="B88" s="171" t="s">
        <v>32</v>
      </c>
      <c r="C88" s="171" t="s">
        <v>32</v>
      </c>
      <c r="D88" s="167">
        <f>SUMIF('PP3'!$K$3:$K$201,"D1.3.5-Staff Costs",'PP3'!$J$3:$J$201)</f>
        <v>0</v>
      </c>
      <c r="E88" s="168"/>
      <c r="F88" s="169"/>
      <c r="G88" s="167">
        <f>SUMIF('PP3'!$K$3:$K$201,"D1.3.5-Office and Administration",'PP3'!$J$3:$J$201)</f>
        <v>0</v>
      </c>
      <c r="H88" s="168"/>
      <c r="I88" s="169"/>
      <c r="J88" s="167">
        <f>SUMIF('PP3'!$K$3:$K$201,"D1.3.5-Travel and Accommodation",'PP3'!$J$3:$J$201)</f>
        <v>0</v>
      </c>
      <c r="K88" s="168"/>
      <c r="L88" s="169"/>
      <c r="M88" s="167">
        <f>SUMIF('PP3'!$K$3:$K$201,"D1.3.5-External Expertise and Services",'PP3'!$J$3:$J$201)</f>
        <v>0</v>
      </c>
      <c r="N88" s="168"/>
      <c r="O88" s="169"/>
      <c r="P88" s="167">
        <f>SUMIF('PP3'!$K$3:$K$201,"D1.3.5-Equipment",'PP3'!$J$3:$J$201)</f>
        <v>0</v>
      </c>
      <c r="Q88" s="168"/>
      <c r="R88" s="169"/>
      <c r="S88" s="167">
        <f>SUMIF('PP3'!$K$3:$K$201,"D1.3.5-Infrastructure and Works",'PP3'!$J$3:$J$201)</f>
        <v>0</v>
      </c>
      <c r="T88" s="168"/>
      <c r="U88" s="169"/>
      <c r="V88" s="162">
        <f t="shared" si="2"/>
        <v>0</v>
      </c>
      <c r="W88" s="163"/>
      <c r="X88" s="163"/>
    </row>
    <row r="89" spans="1:24" x14ac:dyDescent="0.25">
      <c r="A89" s="180" t="s">
        <v>273</v>
      </c>
      <c r="B89" s="180"/>
      <c r="C89" s="180"/>
      <c r="D89" s="164">
        <f>SUM(D90:D94)</f>
        <v>0</v>
      </c>
      <c r="E89" s="165"/>
      <c r="F89" s="166"/>
      <c r="G89" s="164">
        <f>SUM(G90:G94)</f>
        <v>0</v>
      </c>
      <c r="H89" s="165"/>
      <c r="I89" s="166"/>
      <c r="J89" s="164">
        <f>SUM(J90:J94)</f>
        <v>0</v>
      </c>
      <c r="K89" s="165"/>
      <c r="L89" s="166"/>
      <c r="M89" s="164">
        <f>SUM(M90:M94)</f>
        <v>0</v>
      </c>
      <c r="N89" s="165"/>
      <c r="O89" s="166"/>
      <c r="P89" s="164">
        <f>SUM(P90:P94)</f>
        <v>0</v>
      </c>
      <c r="Q89" s="165"/>
      <c r="R89" s="166"/>
      <c r="S89" s="164">
        <f>SUM(S90:S94)</f>
        <v>0</v>
      </c>
      <c r="T89" s="165"/>
      <c r="U89" s="166"/>
      <c r="V89" s="160">
        <f t="shared" si="2"/>
        <v>0</v>
      </c>
      <c r="W89" s="161"/>
      <c r="X89" s="161"/>
    </row>
    <row r="90" spans="1:24" x14ac:dyDescent="0.25">
      <c r="A90" s="171" t="s">
        <v>104</v>
      </c>
      <c r="B90" s="171" t="s">
        <v>33</v>
      </c>
      <c r="C90" s="171" t="s">
        <v>33</v>
      </c>
      <c r="D90" s="167">
        <f>SUMIF('PP3'!$K$3:$K$201,"D2.3.1-Staff Costs",'PP3'!$J$3:$J$201)</f>
        <v>0</v>
      </c>
      <c r="E90" s="168"/>
      <c r="F90" s="169"/>
      <c r="G90" s="167">
        <f>SUMIF('PP3'!$K$3:$K$201,"D2.3.1-Office and Administration",'PP3'!$J$3:$J$201)</f>
        <v>0</v>
      </c>
      <c r="H90" s="168"/>
      <c r="I90" s="169"/>
      <c r="J90" s="167">
        <f>SUMIF('PP3'!$K$3:$K$201,"D2.3.1-Travel and Accommodation",'PP3'!$J$3:$J$201)</f>
        <v>0</v>
      </c>
      <c r="K90" s="168"/>
      <c r="L90" s="169"/>
      <c r="M90" s="167">
        <f>SUMIF('PP3'!$K$3:$K$201,"D2.3.1-External Expertise and Services",'PP3'!$J$3:$J$201)</f>
        <v>0</v>
      </c>
      <c r="N90" s="168"/>
      <c r="O90" s="169"/>
      <c r="P90" s="167">
        <f>SUMIF('PP3'!$K$3:$K$201,"D2.3.1-Equipment",'PP3'!$J$3:$J$201)</f>
        <v>0</v>
      </c>
      <c r="Q90" s="168"/>
      <c r="R90" s="169"/>
      <c r="S90" s="167">
        <f>SUMIF('PP3'!$K$3:$K$201,"D2.3.1-Infrastructure and Works",'PP3'!$J$3:$J$201)</f>
        <v>0</v>
      </c>
      <c r="T90" s="168"/>
      <c r="U90" s="169"/>
      <c r="V90" s="162">
        <f t="shared" si="2"/>
        <v>0</v>
      </c>
      <c r="W90" s="163"/>
      <c r="X90" s="163"/>
    </row>
    <row r="91" spans="1:24" x14ac:dyDescent="0.25">
      <c r="A91" s="171" t="s">
        <v>110</v>
      </c>
      <c r="B91" s="171" t="s">
        <v>34</v>
      </c>
      <c r="C91" s="171" t="s">
        <v>34</v>
      </c>
      <c r="D91" s="167">
        <f>SUMIF('PP3'!$K$3:$K$201,"D2.3.2-Staff Costs",'PP3'!$J$3:$J$201)</f>
        <v>0</v>
      </c>
      <c r="E91" s="168"/>
      <c r="F91" s="169"/>
      <c r="G91" s="167">
        <f>SUMIF('PP3'!$K$3:$K$201,"D2.3.2-Office and Administration",'PP3'!$J$3:$J$201)</f>
        <v>0</v>
      </c>
      <c r="H91" s="168"/>
      <c r="I91" s="169"/>
      <c r="J91" s="167">
        <f>SUMIF('PP3'!$K$3:$K$201,"D2.3.2-Travel and Accommodation",'PP3'!$J$3:$J$201)</f>
        <v>0</v>
      </c>
      <c r="K91" s="168"/>
      <c r="L91" s="169"/>
      <c r="M91" s="167">
        <f>SUMIF('PP3'!$K$3:$K$201,"D2.3.2-External Expertise and Services",'PP3'!$J$3:$J$201)</f>
        <v>0</v>
      </c>
      <c r="N91" s="168"/>
      <c r="O91" s="169"/>
      <c r="P91" s="167">
        <f>SUMIF('PP3'!$K$3:$K$201,"D2.3.2-Equipment",'PP3'!$J$3:$J$201)</f>
        <v>0</v>
      </c>
      <c r="Q91" s="168"/>
      <c r="R91" s="169"/>
      <c r="S91" s="167">
        <f>SUMIF('PP3'!$K$3:$K$201,"D2.3.2-Infrastructure and Works",'PP3'!$J$3:$J$201)</f>
        <v>0</v>
      </c>
      <c r="T91" s="168"/>
      <c r="U91" s="169"/>
      <c r="V91" s="162">
        <f t="shared" si="2"/>
        <v>0</v>
      </c>
      <c r="W91" s="163"/>
      <c r="X91" s="163"/>
    </row>
    <row r="92" spans="1:24" x14ac:dyDescent="0.25">
      <c r="A92" s="171" t="s">
        <v>116</v>
      </c>
      <c r="B92" s="171" t="s">
        <v>35</v>
      </c>
      <c r="C92" s="171" t="s">
        <v>35</v>
      </c>
      <c r="D92" s="167">
        <f>SUMIF('PP3'!$K$3:$K$201,"D2.3.3-Staff Costs",'PP3'!$J$3:$J$201)</f>
        <v>0</v>
      </c>
      <c r="E92" s="168"/>
      <c r="F92" s="169"/>
      <c r="G92" s="167">
        <f>SUMIF('PP3'!$K$3:$K$201,"D2.3.3-Office and Administration",'PP3'!$J$3:$J$201)</f>
        <v>0</v>
      </c>
      <c r="H92" s="168"/>
      <c r="I92" s="169"/>
      <c r="J92" s="167">
        <f>SUMIF('PP3'!$K$3:$K$201,"D2.3.3-Travel and Accommodation",'PP3'!$J$3:$J$201)</f>
        <v>0</v>
      </c>
      <c r="K92" s="168"/>
      <c r="L92" s="169"/>
      <c r="M92" s="167">
        <f>SUMIF('PP3'!$K$3:$K$201,"D2.3.3-External Expertise and Services",'PP3'!$J$3:$J$201)</f>
        <v>0</v>
      </c>
      <c r="N92" s="168"/>
      <c r="O92" s="169"/>
      <c r="P92" s="167">
        <f>SUMIF('PP3'!$K$3:$K$201,"D2.3.3-Equipment",'PP3'!$J$3:$J$201)</f>
        <v>0</v>
      </c>
      <c r="Q92" s="168"/>
      <c r="R92" s="169"/>
      <c r="S92" s="167">
        <f>SUMIF('PP3'!$K$3:$K$201,"D2.3.3-Infrastructure and Works",'PP3'!$J$3:$J$201)</f>
        <v>0</v>
      </c>
      <c r="T92" s="168"/>
      <c r="U92" s="169"/>
      <c r="V92" s="162">
        <f t="shared" si="2"/>
        <v>0</v>
      </c>
      <c r="W92" s="163"/>
      <c r="X92" s="163"/>
    </row>
    <row r="93" spans="1:24" x14ac:dyDescent="0.25">
      <c r="A93" s="171" t="s">
        <v>122</v>
      </c>
      <c r="B93" s="171" t="s">
        <v>36</v>
      </c>
      <c r="C93" s="171" t="s">
        <v>36</v>
      </c>
      <c r="D93" s="167">
        <f>SUMIF('PP3'!$K$3:$K$201,"D2.3.4-Staff Costs",'PP3'!$J$3:$J$201)</f>
        <v>0</v>
      </c>
      <c r="E93" s="168"/>
      <c r="F93" s="169"/>
      <c r="G93" s="167">
        <f>SUMIF('PP3'!$K$3:$K$201,"D2.3.4-Office and Administration",'PP3'!$J$3:$J$201)</f>
        <v>0</v>
      </c>
      <c r="H93" s="168"/>
      <c r="I93" s="169"/>
      <c r="J93" s="167">
        <f>SUMIF('PP3'!$K$3:$K$201,"D2.3.4-Travel and Accommodation",'PP3'!$J$3:$J$201)</f>
        <v>0</v>
      </c>
      <c r="K93" s="168"/>
      <c r="L93" s="169"/>
      <c r="M93" s="167">
        <f>SUMIF('PP3'!$K$3:$K$201,"D2.3.4-External Expertise and Services",'PP3'!$J$3:$J$201)</f>
        <v>0</v>
      </c>
      <c r="N93" s="168"/>
      <c r="O93" s="169"/>
      <c r="P93" s="167">
        <f>SUMIF('PP3'!$K$3:$K$201,"D2.3.4-Equipment",'PP3'!$J$3:$J$201)</f>
        <v>0</v>
      </c>
      <c r="Q93" s="168"/>
      <c r="R93" s="169"/>
      <c r="S93" s="167">
        <f>SUMIF('PP3'!$K$3:$K$201,"D2.3.4-Infrastructure and Works",'PP3'!$J$3:$J$201)</f>
        <v>0</v>
      </c>
      <c r="T93" s="168"/>
      <c r="U93" s="169"/>
      <c r="V93" s="162">
        <f t="shared" si="2"/>
        <v>0</v>
      </c>
      <c r="W93" s="163"/>
      <c r="X93" s="163"/>
    </row>
    <row r="94" spans="1:24" x14ac:dyDescent="0.25">
      <c r="A94" s="171" t="s">
        <v>128</v>
      </c>
      <c r="B94" s="171" t="s">
        <v>37</v>
      </c>
      <c r="C94" s="171" t="s">
        <v>37</v>
      </c>
      <c r="D94" s="167">
        <f>SUMIF('PP3'!$K$3:$K$201,"D2.3.5-Staff Costs",'PP3'!$J$3:$J$201)</f>
        <v>0</v>
      </c>
      <c r="E94" s="168"/>
      <c r="F94" s="169"/>
      <c r="G94" s="167">
        <f>SUMIF('PP3'!$K$3:$K$201,"D2.3.5-Office and Administration",'PP3'!$J$3:$J$201)</f>
        <v>0</v>
      </c>
      <c r="H94" s="168"/>
      <c r="I94" s="169"/>
      <c r="J94" s="167">
        <f>SUMIF('PP3'!$K$3:$K$201,"D2.3.5-Travel and Accommodation",'PP3'!$J$3:$J$201)</f>
        <v>0</v>
      </c>
      <c r="K94" s="168"/>
      <c r="L94" s="169"/>
      <c r="M94" s="167">
        <f>SUMIF('PP3'!$K$3:$K$201,"D2.3.5-External Expertise and Services",'PP3'!$J$3:$J$201)</f>
        <v>0</v>
      </c>
      <c r="N94" s="168"/>
      <c r="O94" s="169"/>
      <c r="P94" s="167">
        <f>SUMIF('PP3'!$K$3:$K$201,"D2.3.5-Equipment",'PP3'!$J$3:$J$201)</f>
        <v>0</v>
      </c>
      <c r="Q94" s="168"/>
      <c r="R94" s="169"/>
      <c r="S94" s="167">
        <f>SUMIF('PP3'!$K$3:$K$201,"D2.3.5-Infrastructure and Works",'PP3'!$J$3:$J$201)</f>
        <v>0</v>
      </c>
      <c r="T94" s="168"/>
      <c r="U94" s="169"/>
      <c r="V94" s="162">
        <f t="shared" si="2"/>
        <v>0</v>
      </c>
      <c r="W94" s="163"/>
      <c r="X94" s="163"/>
    </row>
    <row r="95" spans="1:24" x14ac:dyDescent="0.25">
      <c r="A95" s="180" t="s">
        <v>274</v>
      </c>
      <c r="B95" s="180"/>
      <c r="C95" s="180" t="s">
        <v>275</v>
      </c>
      <c r="D95" s="164">
        <f>SUM(D96:D100)</f>
        <v>0</v>
      </c>
      <c r="E95" s="165"/>
      <c r="F95" s="166"/>
      <c r="G95" s="164">
        <f>SUM(G96:G100)</f>
        <v>0</v>
      </c>
      <c r="H95" s="165"/>
      <c r="I95" s="166"/>
      <c r="J95" s="164">
        <f>SUM(J96:J100)</f>
        <v>0</v>
      </c>
      <c r="K95" s="165"/>
      <c r="L95" s="166"/>
      <c r="M95" s="164">
        <f>SUM(M96:M100)</f>
        <v>0</v>
      </c>
      <c r="N95" s="165"/>
      <c r="O95" s="166"/>
      <c r="P95" s="164">
        <f>SUM(P96:P100)</f>
        <v>0</v>
      </c>
      <c r="Q95" s="165"/>
      <c r="R95" s="166"/>
      <c r="S95" s="164">
        <f>SUM(S96:S100)</f>
        <v>0</v>
      </c>
      <c r="T95" s="165"/>
      <c r="U95" s="166"/>
      <c r="V95" s="160">
        <f t="shared" si="2"/>
        <v>0</v>
      </c>
      <c r="W95" s="161"/>
      <c r="X95" s="161"/>
    </row>
    <row r="96" spans="1:24" x14ac:dyDescent="0.25">
      <c r="A96" s="171" t="s">
        <v>105</v>
      </c>
      <c r="B96" s="171" t="s">
        <v>38</v>
      </c>
      <c r="C96" s="171" t="s">
        <v>38</v>
      </c>
      <c r="D96" s="167">
        <f>SUMIF('PP3'!$K$3:$K$201,"D3.3.1-Staff Costs",'PP3'!$J$3:$J$201)</f>
        <v>0</v>
      </c>
      <c r="E96" s="168"/>
      <c r="F96" s="169"/>
      <c r="G96" s="167">
        <f>SUMIF('PP3'!$K$3:$K$201,"D3.3.1-Office and Administration",'PP3'!$J$3:$J$201)</f>
        <v>0</v>
      </c>
      <c r="H96" s="168"/>
      <c r="I96" s="169"/>
      <c r="J96" s="167">
        <f>SUMIF('PP3'!$K$3:$K$201,"D3.3.1-Travel and Accommodation",'PP3'!$J$3:$J$201)</f>
        <v>0</v>
      </c>
      <c r="K96" s="168"/>
      <c r="L96" s="169"/>
      <c r="M96" s="167">
        <f>SUMIF('PP3'!$K$3:$K$201,"D3.3.1-External Expertise and Services",'PP3'!$J$3:$J$201)</f>
        <v>0</v>
      </c>
      <c r="N96" s="168"/>
      <c r="O96" s="169"/>
      <c r="P96" s="167">
        <f>SUMIF('PP3'!$K$3:$K$201,"D3.3.1-Equipment",'PP3'!$J$3:$J$201)</f>
        <v>0</v>
      </c>
      <c r="Q96" s="168"/>
      <c r="R96" s="169"/>
      <c r="S96" s="167">
        <f>SUMIF('PP3'!$K$3:$K$201,"D3.3.1-Infrastructure and Works",'PP3'!$J$3:$J$201)</f>
        <v>0</v>
      </c>
      <c r="T96" s="168"/>
      <c r="U96" s="169"/>
      <c r="V96" s="162">
        <f t="shared" si="2"/>
        <v>0</v>
      </c>
      <c r="W96" s="163"/>
      <c r="X96" s="163"/>
    </row>
    <row r="97" spans="1:24" x14ac:dyDescent="0.25">
      <c r="A97" s="171" t="s">
        <v>111</v>
      </c>
      <c r="B97" s="171" t="s">
        <v>39</v>
      </c>
      <c r="C97" s="171" t="s">
        <v>39</v>
      </c>
      <c r="D97" s="167">
        <f>SUMIF('PP3'!$K$3:$K$201,"D3.3.2-Staff Costs",'PP3'!$J$3:$J$201)</f>
        <v>0</v>
      </c>
      <c r="E97" s="168"/>
      <c r="F97" s="169"/>
      <c r="G97" s="167">
        <f>SUMIF('PP3'!$K$3:$K$201,"D3.3.2-Office and Administration",'PP3'!$J$3:$J$201)</f>
        <v>0</v>
      </c>
      <c r="H97" s="168"/>
      <c r="I97" s="169"/>
      <c r="J97" s="167">
        <f>SUMIF('PP3'!$K$3:$K$201,"D3.3.2-Travel and Accommodation",'PP3'!$J$3:$J$201)</f>
        <v>0</v>
      </c>
      <c r="K97" s="168"/>
      <c r="L97" s="169"/>
      <c r="M97" s="167">
        <f>SUMIF('PP3'!$K$3:$K$201,"D3.3.2-External Expertise and Services",'PP3'!$J$3:$J$201)</f>
        <v>0</v>
      </c>
      <c r="N97" s="168"/>
      <c r="O97" s="169"/>
      <c r="P97" s="167">
        <f>SUMIF('PP3'!$K$3:$K$201,"D3.3.2-Equipment",'PP3'!$J$3:$J$201)</f>
        <v>0</v>
      </c>
      <c r="Q97" s="168"/>
      <c r="R97" s="169"/>
      <c r="S97" s="167">
        <f>SUMIF('PP3'!$K$3:$K$201,"D3.3.2-Infrastructure and Works",'PP3'!$J$3:$J$201)</f>
        <v>0</v>
      </c>
      <c r="T97" s="168"/>
      <c r="U97" s="169"/>
      <c r="V97" s="162">
        <f t="shared" si="2"/>
        <v>0</v>
      </c>
      <c r="W97" s="163"/>
      <c r="X97" s="163"/>
    </row>
    <row r="98" spans="1:24" x14ac:dyDescent="0.25">
      <c r="A98" s="171" t="s">
        <v>117</v>
      </c>
      <c r="B98" s="171" t="s">
        <v>40</v>
      </c>
      <c r="C98" s="171" t="s">
        <v>40</v>
      </c>
      <c r="D98" s="167">
        <f>SUMIF('PP3'!$K$3:$K$201,"D3.3.3-Staff Costs",'PP3'!$J$3:$J$201)</f>
        <v>0</v>
      </c>
      <c r="E98" s="168"/>
      <c r="F98" s="169"/>
      <c r="G98" s="167">
        <f>SUMIF('PP3'!$K$3:$K$201,"D3.3.3-Office and Administration",'PP3'!$J$3:$J$201)</f>
        <v>0</v>
      </c>
      <c r="H98" s="168"/>
      <c r="I98" s="169"/>
      <c r="J98" s="167">
        <f>SUMIF('PP3'!$K$3:$K$201,"D3.3.3-Travel and Accommodation",'PP3'!$J$3:$J$201)</f>
        <v>0</v>
      </c>
      <c r="K98" s="168"/>
      <c r="L98" s="169"/>
      <c r="M98" s="167">
        <f>SUMIF('PP3'!$K$3:$K$201,"D3.3.3-External Expertise and Services",'PP3'!$J$3:$J$201)</f>
        <v>0</v>
      </c>
      <c r="N98" s="168"/>
      <c r="O98" s="169"/>
      <c r="P98" s="167">
        <f>SUMIF('PP3'!$K$3:$K$201,"D3.3.3-Equipment",'PP3'!$J$3:$J$201)</f>
        <v>0</v>
      </c>
      <c r="Q98" s="168"/>
      <c r="R98" s="169"/>
      <c r="S98" s="167">
        <f>SUMIF('PP3'!$K$3:$K$201,"D3.3.3-Infrastructure and Works",'PP3'!$J$3:$J$201)</f>
        <v>0</v>
      </c>
      <c r="T98" s="168"/>
      <c r="U98" s="169"/>
      <c r="V98" s="162">
        <f t="shared" si="2"/>
        <v>0</v>
      </c>
      <c r="W98" s="163"/>
      <c r="X98" s="163"/>
    </row>
    <row r="99" spans="1:24" x14ac:dyDescent="0.25">
      <c r="A99" s="171" t="s">
        <v>123</v>
      </c>
      <c r="B99" s="171" t="s">
        <v>41</v>
      </c>
      <c r="C99" s="171" t="s">
        <v>41</v>
      </c>
      <c r="D99" s="167">
        <f>SUMIF('PP3'!$K$3:$K$201,"D3.3.4-Staff Costs",'PP3'!$J$3:$J$201)</f>
        <v>0</v>
      </c>
      <c r="E99" s="168"/>
      <c r="F99" s="169"/>
      <c r="G99" s="167">
        <f>SUMIF('PP3'!$K$3:$K$201,"D3.3.4-Office and Administration",'PP3'!$J$3:$J$201)</f>
        <v>0</v>
      </c>
      <c r="H99" s="168"/>
      <c r="I99" s="169"/>
      <c r="J99" s="167">
        <f>SUMIF('PP3'!$K$3:$K$201,"D3.3.4-Travel and Accommodation",'PP3'!$J$3:$J$201)</f>
        <v>0</v>
      </c>
      <c r="K99" s="168"/>
      <c r="L99" s="169"/>
      <c r="M99" s="167">
        <f>SUMIF('PP3'!$K$3:$K$201,"D3.3.4-External Expertise and Services",'PP3'!$J$3:$J$201)</f>
        <v>0</v>
      </c>
      <c r="N99" s="168"/>
      <c r="O99" s="169"/>
      <c r="P99" s="167">
        <f>SUMIF('PP3'!$K$3:$K$201,"D3.3.4-Equipment",'PP3'!$J$3:$J$201)</f>
        <v>0</v>
      </c>
      <c r="Q99" s="168"/>
      <c r="R99" s="169"/>
      <c r="S99" s="167">
        <f>SUMIF('PP3'!$K$3:$K$201,"D3.3.4-Infrastructure and Works",'PP3'!$J$3:$J$201)</f>
        <v>0</v>
      </c>
      <c r="T99" s="168"/>
      <c r="U99" s="169"/>
      <c r="V99" s="162">
        <f t="shared" si="2"/>
        <v>0</v>
      </c>
      <c r="W99" s="163"/>
      <c r="X99" s="163"/>
    </row>
    <row r="100" spans="1:24" x14ac:dyDescent="0.25">
      <c r="A100" s="171" t="s">
        <v>129</v>
      </c>
      <c r="B100" s="171" t="s">
        <v>42</v>
      </c>
      <c r="C100" s="171" t="s">
        <v>42</v>
      </c>
      <c r="D100" s="167">
        <f>SUMIF('PP3'!$K$3:$K$201,"D3.3.5-Staff Costs",'PP3'!$J$3:$J$201)</f>
        <v>0</v>
      </c>
      <c r="E100" s="168"/>
      <c r="F100" s="169"/>
      <c r="G100" s="167">
        <f>SUMIF('PP3'!$K$3:$K$201,"D3.3.5-Office and Administration",'PP3'!$J$3:$J$201)</f>
        <v>0</v>
      </c>
      <c r="H100" s="168"/>
      <c r="I100" s="169"/>
      <c r="J100" s="167">
        <f>SUMIF('PP3'!$K$3:$K$201,"D3.3.5-Travel and Accommodation",'PP3'!$J$3:$J$201)</f>
        <v>0</v>
      </c>
      <c r="K100" s="168"/>
      <c r="L100" s="169"/>
      <c r="M100" s="167">
        <f>SUMIF('PP3'!$K$3:$K$201,"D3.3.5-External Expertise and Services",'PP3'!$J$3:$J$201)</f>
        <v>0</v>
      </c>
      <c r="N100" s="168"/>
      <c r="O100" s="169"/>
      <c r="P100" s="167">
        <f>SUMIF('PP3'!$K$3:$K$201,"D3.3.5-Equipment",'PP3'!$J$3:$J$201)</f>
        <v>0</v>
      </c>
      <c r="Q100" s="168"/>
      <c r="R100" s="169"/>
      <c r="S100" s="167">
        <f>SUMIF('PP3'!$K$3:$K$201,"D3.3.5-Infrastructure and Works",'PP3'!$J$3:$J$201)</f>
        <v>0</v>
      </c>
      <c r="T100" s="168"/>
      <c r="U100" s="169"/>
      <c r="V100" s="162">
        <f t="shared" si="2"/>
        <v>0</v>
      </c>
      <c r="W100" s="163"/>
      <c r="X100" s="163"/>
    </row>
    <row r="101" spans="1:24" x14ac:dyDescent="0.25">
      <c r="A101" s="180" t="s">
        <v>276</v>
      </c>
      <c r="B101" s="180"/>
      <c r="C101" s="180" t="s">
        <v>275</v>
      </c>
      <c r="D101" s="164">
        <f>SUM(D102:D106)</f>
        <v>0</v>
      </c>
      <c r="E101" s="165"/>
      <c r="F101" s="166"/>
      <c r="G101" s="164">
        <f>SUM(G102:G106)</f>
        <v>0</v>
      </c>
      <c r="H101" s="165"/>
      <c r="I101" s="166"/>
      <c r="J101" s="164">
        <f>SUM(J102:J106)</f>
        <v>0</v>
      </c>
      <c r="K101" s="165"/>
      <c r="L101" s="166"/>
      <c r="M101" s="164">
        <f>SUM(M102:M106)</f>
        <v>0</v>
      </c>
      <c r="N101" s="165"/>
      <c r="O101" s="166"/>
      <c r="P101" s="164">
        <f>SUM(P102:P106)</f>
        <v>0</v>
      </c>
      <c r="Q101" s="165"/>
      <c r="R101" s="166"/>
      <c r="S101" s="164">
        <f>SUM(S102:S106)</f>
        <v>0</v>
      </c>
      <c r="T101" s="165"/>
      <c r="U101" s="166"/>
      <c r="V101" s="160">
        <f t="shared" si="2"/>
        <v>0</v>
      </c>
      <c r="W101" s="161"/>
      <c r="X101" s="161"/>
    </row>
    <row r="102" spans="1:24" x14ac:dyDescent="0.25">
      <c r="A102" s="171" t="s">
        <v>106</v>
      </c>
      <c r="B102" s="171" t="s">
        <v>43</v>
      </c>
      <c r="C102" s="171" t="s">
        <v>43</v>
      </c>
      <c r="D102" s="167">
        <f>SUMIF('PP3'!$K$3:$K$201,"D4.3.1-Staff Costs",'PP3'!$J$3:$J$201)</f>
        <v>0</v>
      </c>
      <c r="E102" s="168"/>
      <c r="F102" s="169"/>
      <c r="G102" s="167">
        <f>SUMIF('PP3'!$K$3:$K$201,"D4.3.1-Office and Administration",'PP3'!$J$3:$J$201)</f>
        <v>0</v>
      </c>
      <c r="H102" s="168"/>
      <c r="I102" s="169"/>
      <c r="J102" s="167">
        <f>SUMIF('PP3'!$K$3:$K$201,"D4.3.1-Travel and Accommodation",'PP3'!$J$3:$J$201)</f>
        <v>0</v>
      </c>
      <c r="K102" s="168"/>
      <c r="L102" s="169"/>
      <c r="M102" s="167">
        <f>SUMIF('PP3'!$K$3:$K$201,"D4.3.1-External Expertise and Services",'PP3'!$J$3:$J$201)</f>
        <v>0</v>
      </c>
      <c r="N102" s="168"/>
      <c r="O102" s="169"/>
      <c r="P102" s="167">
        <f>SUMIF('PP3'!$K$3:$K$201,"D4.3.1-Equipment",'PP3'!$J$3:$J$201)</f>
        <v>0</v>
      </c>
      <c r="Q102" s="168"/>
      <c r="R102" s="169"/>
      <c r="S102" s="167">
        <f>SUMIF('PP3'!$K$3:$K$201,"D4.3.1-Infrastructure and Works",'PP3'!$J$3:$J$201)</f>
        <v>0</v>
      </c>
      <c r="T102" s="168"/>
      <c r="U102" s="169"/>
      <c r="V102" s="162">
        <f t="shared" si="2"/>
        <v>0</v>
      </c>
      <c r="W102" s="163"/>
      <c r="X102" s="163"/>
    </row>
    <row r="103" spans="1:24" x14ac:dyDescent="0.25">
      <c r="A103" s="171" t="s">
        <v>112</v>
      </c>
      <c r="B103" s="171" t="s">
        <v>44</v>
      </c>
      <c r="C103" s="171" t="s">
        <v>44</v>
      </c>
      <c r="D103" s="167">
        <f>SUMIF('PP3'!$K$3:$K$201,"D4.3.2-Staff Costs",'PP3'!$J$3:$J$201)</f>
        <v>0</v>
      </c>
      <c r="E103" s="168"/>
      <c r="F103" s="169"/>
      <c r="G103" s="167">
        <f>SUMIF('PP3'!$K$3:$K$201,"D4.3.2-Office and Administration",'PP3'!$J$3:$J$201)</f>
        <v>0</v>
      </c>
      <c r="H103" s="168"/>
      <c r="I103" s="169"/>
      <c r="J103" s="167">
        <f>SUMIF('PP3'!$K$3:$K$201,"D4.3.2-Travel and Accommodation",'PP3'!$J$3:$J$201)</f>
        <v>0</v>
      </c>
      <c r="K103" s="168"/>
      <c r="L103" s="169"/>
      <c r="M103" s="167">
        <f>SUMIF('PP3'!$K$3:$K$201,"D4.3.2-External Expertise and Services",'PP3'!$J$3:$J$201)</f>
        <v>0</v>
      </c>
      <c r="N103" s="168"/>
      <c r="O103" s="169"/>
      <c r="P103" s="167">
        <f>SUMIF('PP3'!$K$3:$K$201,"D4.3.2-Equipment",'PP3'!$J$3:$J$201)</f>
        <v>0</v>
      </c>
      <c r="Q103" s="168"/>
      <c r="R103" s="169"/>
      <c r="S103" s="167">
        <f>SUMIF('PP3'!$K$3:$K$201,"D4.3.2-Infrastructure and Works",'PP3'!$J$3:$J$201)</f>
        <v>0</v>
      </c>
      <c r="T103" s="168"/>
      <c r="U103" s="169"/>
      <c r="V103" s="162">
        <f t="shared" si="2"/>
        <v>0</v>
      </c>
      <c r="W103" s="163"/>
      <c r="X103" s="163"/>
    </row>
    <row r="104" spans="1:24" x14ac:dyDescent="0.25">
      <c r="A104" s="171" t="s">
        <v>118</v>
      </c>
      <c r="B104" s="171" t="s">
        <v>45</v>
      </c>
      <c r="C104" s="171" t="s">
        <v>45</v>
      </c>
      <c r="D104" s="167">
        <f>SUMIF('PP3'!$K$3:$K$201,"D4.3.3-Staff Costs",'PP3'!$J$3:$J$201)</f>
        <v>0</v>
      </c>
      <c r="E104" s="168"/>
      <c r="F104" s="169"/>
      <c r="G104" s="167">
        <f>SUMIF('PP3'!$K$3:$K$201,"D4.3.3-Office and Administration",'PP3'!$J$3:$J$201)</f>
        <v>0</v>
      </c>
      <c r="H104" s="168"/>
      <c r="I104" s="169"/>
      <c r="J104" s="167">
        <f>SUMIF('PP3'!$K$3:$K$201,"D4.3.3-Travel and Accommodation",'PP3'!$J$3:$J$201)</f>
        <v>0</v>
      </c>
      <c r="K104" s="168"/>
      <c r="L104" s="169"/>
      <c r="M104" s="167">
        <f>SUMIF('PP3'!$K$3:$K$201,"D4.3.3-External Expertise and Services",'PP3'!$J$3:$J$201)</f>
        <v>0</v>
      </c>
      <c r="N104" s="168"/>
      <c r="O104" s="169"/>
      <c r="P104" s="167">
        <f>SUMIF('PP3'!$K$3:$K$201,"D4.3.3-Equipment",'PP3'!$J$3:$J$201)</f>
        <v>0</v>
      </c>
      <c r="Q104" s="168"/>
      <c r="R104" s="169"/>
      <c r="S104" s="167">
        <f>SUMIF('PP3'!$K$3:$K$201,"D4.3.3-Infrastructure and Works",'PP3'!$J$3:$J$201)</f>
        <v>0</v>
      </c>
      <c r="T104" s="168"/>
      <c r="U104" s="169"/>
      <c r="V104" s="162">
        <f t="shared" si="2"/>
        <v>0</v>
      </c>
      <c r="W104" s="163"/>
      <c r="X104" s="163"/>
    </row>
    <row r="105" spans="1:24" x14ac:dyDescent="0.25">
      <c r="A105" s="171" t="s">
        <v>124</v>
      </c>
      <c r="B105" s="171" t="s">
        <v>46</v>
      </c>
      <c r="C105" s="171" t="s">
        <v>46</v>
      </c>
      <c r="D105" s="167">
        <f>SUMIF('PP3'!$K$3:$K$201,"D4.3.4-Staff Costs",'PP3'!$J$3:$J$201)</f>
        <v>0</v>
      </c>
      <c r="E105" s="168"/>
      <c r="F105" s="169"/>
      <c r="G105" s="167">
        <f>SUMIF('PP3'!$K$3:$K$201,"D4.3.4-Office and Administration",'PP3'!$J$3:$J$201)</f>
        <v>0</v>
      </c>
      <c r="H105" s="168"/>
      <c r="I105" s="169"/>
      <c r="J105" s="167">
        <f>SUMIF('PP3'!$K$3:$K$201,"D4.3.4-Travel and Accommodation",'PP3'!$J$3:$J$201)</f>
        <v>0</v>
      </c>
      <c r="K105" s="168"/>
      <c r="L105" s="169"/>
      <c r="M105" s="167">
        <f>SUMIF('PP3'!$K$3:$K$201,"D4.3.4-External Expertise and Services",'PP3'!$J$3:$J$201)</f>
        <v>0</v>
      </c>
      <c r="N105" s="168"/>
      <c r="O105" s="169"/>
      <c r="P105" s="167">
        <f>SUMIF('PP3'!$K$3:$K$201,"D4.3.4-Equipment",'PP3'!$J$3:$J$201)</f>
        <v>0</v>
      </c>
      <c r="Q105" s="168"/>
      <c r="R105" s="169"/>
      <c r="S105" s="167">
        <f>SUMIF('PP3'!$K$3:$K$201,"D4.3.4-Infrastructure and Works",'PP3'!$J$3:$J$201)</f>
        <v>0</v>
      </c>
      <c r="T105" s="168"/>
      <c r="U105" s="169"/>
      <c r="V105" s="162">
        <f t="shared" si="2"/>
        <v>0</v>
      </c>
      <c r="W105" s="163"/>
      <c r="X105" s="163"/>
    </row>
    <row r="106" spans="1:24" x14ac:dyDescent="0.25">
      <c r="A106" s="171" t="s">
        <v>130</v>
      </c>
      <c r="B106" s="171" t="s">
        <v>47</v>
      </c>
      <c r="C106" s="171" t="s">
        <v>47</v>
      </c>
      <c r="D106" s="167">
        <f>SUMIF('PP3'!$K$3:$K$201,"D4.3.5-Staff Costs",'PP3'!$J$3:$J$201)</f>
        <v>0</v>
      </c>
      <c r="E106" s="168"/>
      <c r="F106" s="169"/>
      <c r="G106" s="167">
        <f>SUMIF('PP3'!$K$3:$K$201,"D4.3.5-Office and Administration",'PP3'!$J$3:$J$201)</f>
        <v>0</v>
      </c>
      <c r="H106" s="168"/>
      <c r="I106" s="169"/>
      <c r="J106" s="167">
        <f>SUMIF('PP3'!$K$3:$K$201,"D4.3.5-Travel and Accommodation",'PP3'!$J$3:$J$201)</f>
        <v>0</v>
      </c>
      <c r="K106" s="168"/>
      <c r="L106" s="169"/>
      <c r="M106" s="167">
        <f>SUMIF('PP3'!$K$3:$K$201,"D4.3.5-External Expertise and Services",'PP3'!$J$3:$J$201)</f>
        <v>0</v>
      </c>
      <c r="N106" s="168"/>
      <c r="O106" s="169"/>
      <c r="P106" s="167">
        <f>SUMIF('PP3'!$K$3:$K$201,"D4.3.5-Equipment",'PP3'!$J$3:$J$201)</f>
        <v>0</v>
      </c>
      <c r="Q106" s="168"/>
      <c r="R106" s="169"/>
      <c r="S106" s="167">
        <f>SUMIF('PP3'!$K$3:$K$201,"D4.3.5-Infrastructure and Works",'PP3'!$J$3:$J$201)</f>
        <v>0</v>
      </c>
      <c r="T106" s="168"/>
      <c r="U106" s="169"/>
      <c r="V106" s="162">
        <f t="shared" si="2"/>
        <v>0</v>
      </c>
      <c r="W106" s="163"/>
      <c r="X106" s="163"/>
    </row>
    <row r="107" spans="1:24" x14ac:dyDescent="0.25">
      <c r="A107" s="180" t="s">
        <v>277</v>
      </c>
      <c r="B107" s="180"/>
      <c r="C107" s="180" t="s">
        <v>275</v>
      </c>
      <c r="D107" s="164">
        <f>SUM(D108:D112)</f>
        <v>0</v>
      </c>
      <c r="E107" s="165"/>
      <c r="F107" s="166"/>
      <c r="G107" s="164">
        <f>SUM(G108:G112)</f>
        <v>0</v>
      </c>
      <c r="H107" s="165"/>
      <c r="I107" s="166"/>
      <c r="J107" s="164">
        <f>SUM(J108:J112)</f>
        <v>0</v>
      </c>
      <c r="K107" s="165"/>
      <c r="L107" s="166"/>
      <c r="M107" s="164">
        <f>SUM(M108:M112)</f>
        <v>0</v>
      </c>
      <c r="N107" s="165"/>
      <c r="O107" s="166"/>
      <c r="P107" s="164">
        <f>SUM(P108:P112)</f>
        <v>0</v>
      </c>
      <c r="Q107" s="165"/>
      <c r="R107" s="166"/>
      <c r="S107" s="164">
        <f>SUM(S108:S112)</f>
        <v>0</v>
      </c>
      <c r="T107" s="165"/>
      <c r="U107" s="166"/>
      <c r="V107" s="160">
        <f t="shared" si="2"/>
        <v>0</v>
      </c>
      <c r="W107" s="161"/>
      <c r="X107" s="161"/>
    </row>
    <row r="108" spans="1:24" x14ac:dyDescent="0.25">
      <c r="A108" s="171" t="s">
        <v>107</v>
      </c>
      <c r="B108" s="171" t="s">
        <v>48</v>
      </c>
      <c r="C108" s="171" t="s">
        <v>48</v>
      </c>
      <c r="D108" s="167">
        <f>SUMIF('PP3'!$K$3:$K$201,"D5.3.1-Staff Costs",'PP3'!$J$3:$J$201)</f>
        <v>0</v>
      </c>
      <c r="E108" s="168"/>
      <c r="F108" s="169"/>
      <c r="G108" s="167">
        <f>SUMIF('PP3'!$K$3:$K$201,"D5.3.1-Office and Administration",'PP3'!$J$3:$J$201)</f>
        <v>0</v>
      </c>
      <c r="H108" s="168"/>
      <c r="I108" s="169"/>
      <c r="J108" s="167">
        <f>SUMIF('PP3'!$K$3:$K$201,"D5.3.1-Travel and Accommodation",'PP3'!$J$3:$J$201)</f>
        <v>0</v>
      </c>
      <c r="K108" s="168"/>
      <c r="L108" s="169"/>
      <c r="M108" s="167">
        <f>SUMIF('PP3'!$K$3:$K$201,"D5.3.1-External Expertise and Services",'PP3'!$J$3:$J$201)</f>
        <v>0</v>
      </c>
      <c r="N108" s="168"/>
      <c r="O108" s="169"/>
      <c r="P108" s="167">
        <f>SUMIF('PP3'!$K$3:$K$201,"D5.3.1-Equipment",'PP3'!$J$3:$J$201)</f>
        <v>0</v>
      </c>
      <c r="Q108" s="168"/>
      <c r="R108" s="169"/>
      <c r="S108" s="167">
        <f>SUMIF('PP3'!$K$3:$K$201,"D5.3.1-Infrastructure and Works",'PP3'!$J$3:$J$201)</f>
        <v>0</v>
      </c>
      <c r="T108" s="168"/>
      <c r="U108" s="169"/>
      <c r="V108" s="162">
        <f t="shared" si="2"/>
        <v>0</v>
      </c>
      <c r="W108" s="163"/>
      <c r="X108" s="163"/>
    </row>
    <row r="109" spans="1:24" x14ac:dyDescent="0.25">
      <c r="A109" s="171" t="s">
        <v>113</v>
      </c>
      <c r="B109" s="171" t="s">
        <v>49</v>
      </c>
      <c r="C109" s="171" t="s">
        <v>49</v>
      </c>
      <c r="D109" s="167">
        <f>SUMIF('PP3'!$K$3:$K$201,"D5.3.2-Staff Costs",'PP3'!$J$3:$J$201)</f>
        <v>0</v>
      </c>
      <c r="E109" s="168"/>
      <c r="F109" s="169"/>
      <c r="G109" s="167">
        <f>SUMIF('PP3'!$K$3:$K$201,"D5.3.2-Office and Administration",'PP3'!$J$3:$J$201)</f>
        <v>0</v>
      </c>
      <c r="H109" s="168"/>
      <c r="I109" s="169"/>
      <c r="J109" s="167">
        <f>SUMIF('PP3'!$K$3:$K$201,"D5.3.2-Travel and Accommodation",'PP3'!$J$3:$J$201)</f>
        <v>0</v>
      </c>
      <c r="K109" s="168"/>
      <c r="L109" s="169"/>
      <c r="M109" s="167">
        <f>SUMIF('PP3'!$K$3:$K$201,"D5.3.2-External Expertise and Services",'PP3'!$J$3:$J$201)</f>
        <v>0</v>
      </c>
      <c r="N109" s="168"/>
      <c r="O109" s="169"/>
      <c r="P109" s="167">
        <f>SUMIF('PP3'!$K$3:$K$201,"D5.3.2-Equipment",'PP3'!$J$3:$J$201)</f>
        <v>0</v>
      </c>
      <c r="Q109" s="168"/>
      <c r="R109" s="169"/>
      <c r="S109" s="167">
        <f>SUMIF('PP3'!$K$3:$K$201,"D5.3.2-Infrastructure and Works",'PP3'!$J$3:$J$201)</f>
        <v>0</v>
      </c>
      <c r="T109" s="168"/>
      <c r="U109" s="169"/>
      <c r="V109" s="162">
        <f t="shared" si="2"/>
        <v>0</v>
      </c>
      <c r="W109" s="163"/>
      <c r="X109" s="163"/>
    </row>
    <row r="110" spans="1:24" x14ac:dyDescent="0.25">
      <c r="A110" s="171" t="s">
        <v>119</v>
      </c>
      <c r="B110" s="171" t="s">
        <v>50</v>
      </c>
      <c r="C110" s="171" t="s">
        <v>50</v>
      </c>
      <c r="D110" s="167">
        <f>SUMIF('PP3'!$K$3:$K$201,"D5.3.3-Staff Costs",'PP3'!$J$3:$J$201)</f>
        <v>0</v>
      </c>
      <c r="E110" s="168"/>
      <c r="F110" s="169"/>
      <c r="G110" s="167">
        <f>SUMIF('PP3'!$K$3:$K$201,"D5.3.3-Office and Administration",'PP3'!$J$3:$J$201)</f>
        <v>0</v>
      </c>
      <c r="H110" s="168"/>
      <c r="I110" s="169"/>
      <c r="J110" s="167">
        <f>SUMIF('PP3'!$K$3:$K$201,"D5.3.3-Travel and Accommodation",'PP3'!$J$3:$J$201)</f>
        <v>0</v>
      </c>
      <c r="K110" s="168"/>
      <c r="L110" s="169"/>
      <c r="M110" s="167">
        <f>SUMIF('PP3'!$K$3:$K$201,"D5.3.3-External Expertise and Services",'PP3'!$J$3:$J$201)</f>
        <v>0</v>
      </c>
      <c r="N110" s="168"/>
      <c r="O110" s="169"/>
      <c r="P110" s="167">
        <f>SUMIF('PP3'!$K$3:$K$201,"D5.3.3-Equipment",'PP3'!$J$3:$J$201)</f>
        <v>0</v>
      </c>
      <c r="Q110" s="168"/>
      <c r="R110" s="169"/>
      <c r="S110" s="167">
        <f>SUMIF('PP3'!$K$3:$K$201,"D5.3.3-Infrastructure and Works",'PP3'!$J$3:$J$201)</f>
        <v>0</v>
      </c>
      <c r="T110" s="168"/>
      <c r="U110" s="169"/>
      <c r="V110" s="162">
        <f t="shared" si="2"/>
        <v>0</v>
      </c>
      <c r="W110" s="163"/>
      <c r="X110" s="163"/>
    </row>
    <row r="111" spans="1:24" x14ac:dyDescent="0.25">
      <c r="A111" s="171" t="s">
        <v>125</v>
      </c>
      <c r="B111" s="171" t="s">
        <v>51</v>
      </c>
      <c r="C111" s="171" t="s">
        <v>51</v>
      </c>
      <c r="D111" s="167">
        <f>SUMIF('PP3'!$K$3:$K$201,"D5.3.4-Staff Costs",'PP3'!$J$3:$J$201)</f>
        <v>0</v>
      </c>
      <c r="E111" s="168"/>
      <c r="F111" s="169"/>
      <c r="G111" s="167">
        <f>SUMIF('PP3'!$K$3:$K$201,"D5.3.4-Office and Administration",'PP3'!$J$3:$J$201)</f>
        <v>0</v>
      </c>
      <c r="H111" s="168"/>
      <c r="I111" s="169"/>
      <c r="J111" s="167">
        <f>SUMIF('PP3'!$K$3:$K$201,"D5.3.4-Travel and Accommodation",'PP3'!$J$3:$J$201)</f>
        <v>0</v>
      </c>
      <c r="K111" s="168"/>
      <c r="L111" s="169"/>
      <c r="M111" s="167">
        <f>SUMIF('PP3'!$K$3:$K$201,"D5.3.4-External Expertise and Services",'PP3'!$J$3:$J$201)</f>
        <v>0</v>
      </c>
      <c r="N111" s="168"/>
      <c r="O111" s="169"/>
      <c r="P111" s="167">
        <f>SUMIF('PP3'!$K$3:$K$201,"D5.3.4-Equipment",'PP3'!$J$3:$J$201)</f>
        <v>0</v>
      </c>
      <c r="Q111" s="168"/>
      <c r="R111" s="169"/>
      <c r="S111" s="167">
        <f>SUMIF('PP3'!$K$3:$K$201,"D5.3.4-Infrastructure and Works",'PP3'!$J$3:$J$201)</f>
        <v>0</v>
      </c>
      <c r="T111" s="168"/>
      <c r="U111" s="169"/>
      <c r="V111" s="162">
        <f t="shared" si="2"/>
        <v>0</v>
      </c>
      <c r="W111" s="163"/>
      <c r="X111" s="163"/>
    </row>
    <row r="112" spans="1:24" x14ac:dyDescent="0.25">
      <c r="A112" s="171" t="s">
        <v>131</v>
      </c>
      <c r="B112" s="171" t="s">
        <v>52</v>
      </c>
      <c r="C112" s="171" t="s">
        <v>52</v>
      </c>
      <c r="D112" s="167">
        <f>SUMIF('PP3'!$K$3:$K$201,"D5.3.5-Staff Costs",'PP3'!$J$3:$J$201)</f>
        <v>0</v>
      </c>
      <c r="E112" s="168"/>
      <c r="F112" s="169"/>
      <c r="G112" s="167">
        <f>SUMIF('PP3'!$K$3:$K$201,"D5.3.5-Office and Administration",'PP3'!$J$3:$J$201)</f>
        <v>0</v>
      </c>
      <c r="H112" s="168"/>
      <c r="I112" s="169"/>
      <c r="J112" s="167">
        <f>SUMIF('PP3'!$K$3:$K$201,"D5.3.5-Travel and Accommodation",'PP3'!$J$3:$J$201)</f>
        <v>0</v>
      </c>
      <c r="K112" s="168"/>
      <c r="L112" s="169"/>
      <c r="M112" s="167">
        <f>SUMIF('PP3'!$K$3:$K$201,"D5.3.5-External Expertise and Services",'PP3'!$J$3:$J$201)</f>
        <v>0</v>
      </c>
      <c r="N112" s="168"/>
      <c r="O112" s="169"/>
      <c r="P112" s="167">
        <f>SUMIF('PP3'!$K$3:$K$201,"D5.3.5-Equipment",'PP3'!$J$3:$J$201)</f>
        <v>0</v>
      </c>
      <c r="Q112" s="168"/>
      <c r="R112" s="169"/>
      <c r="S112" s="167">
        <f>SUMIF('PP3'!$K$3:$K$201,"D5.3.5-Infrastructure and Works",'PP3'!$J$3:$J$201)</f>
        <v>0</v>
      </c>
      <c r="T112" s="168"/>
      <c r="U112" s="169"/>
      <c r="V112" s="162">
        <f t="shared" si="2"/>
        <v>0</v>
      </c>
      <c r="W112" s="163"/>
      <c r="X112" s="163"/>
    </row>
    <row r="113" spans="1:24" x14ac:dyDescent="0.25">
      <c r="A113" s="180" t="s">
        <v>278</v>
      </c>
      <c r="B113" s="180"/>
      <c r="C113" s="180" t="s">
        <v>275</v>
      </c>
      <c r="D113" s="164">
        <f>SUM(D114:D118)</f>
        <v>0</v>
      </c>
      <c r="E113" s="165"/>
      <c r="F113" s="166"/>
      <c r="G113" s="164">
        <f>SUM(G114:G118)</f>
        <v>0</v>
      </c>
      <c r="H113" s="165"/>
      <c r="I113" s="166"/>
      <c r="J113" s="164">
        <f>SUM(J114:J118)</f>
        <v>0</v>
      </c>
      <c r="K113" s="165"/>
      <c r="L113" s="166"/>
      <c r="M113" s="164">
        <f>SUM(M114:M118)</f>
        <v>0</v>
      </c>
      <c r="N113" s="165"/>
      <c r="O113" s="166"/>
      <c r="P113" s="164">
        <f>SUM(P114:P118)</f>
        <v>0</v>
      </c>
      <c r="Q113" s="165"/>
      <c r="R113" s="166"/>
      <c r="S113" s="164">
        <f>SUM(S114:S118)</f>
        <v>0</v>
      </c>
      <c r="T113" s="165"/>
      <c r="U113" s="166"/>
      <c r="V113" s="160">
        <f t="shared" si="2"/>
        <v>0</v>
      </c>
      <c r="W113" s="161"/>
      <c r="X113" s="161"/>
    </row>
    <row r="114" spans="1:24" x14ac:dyDescent="0.25">
      <c r="A114" s="171" t="s">
        <v>108</v>
      </c>
      <c r="B114" s="171" t="s">
        <v>53</v>
      </c>
      <c r="C114" s="171" t="s">
        <v>53</v>
      </c>
      <c r="D114" s="167">
        <f>SUMIF('PP3'!$K$3:$K$201,"D6.3.1-Staff Costs",'PP3'!$J$3:$J$201)</f>
        <v>0</v>
      </c>
      <c r="E114" s="168"/>
      <c r="F114" s="169"/>
      <c r="G114" s="167">
        <f>SUMIF('PP3'!$K$3:$K$201,"D6.3.1-Office and Administration",'PP3'!$J$3:$J$201)</f>
        <v>0</v>
      </c>
      <c r="H114" s="168"/>
      <c r="I114" s="169"/>
      <c r="J114" s="167">
        <f>SUMIF('PP3'!$K$3:$K$201,"D6.3.1-Travel and Accommodation",'PP3'!$J$3:$J$201)</f>
        <v>0</v>
      </c>
      <c r="K114" s="168"/>
      <c r="L114" s="169"/>
      <c r="M114" s="167">
        <f>SUMIF('PP3'!$K$3:$K$201,"D6.3.1-External Expertise and Services",'PP3'!$J$3:$J$201)</f>
        <v>0</v>
      </c>
      <c r="N114" s="168"/>
      <c r="O114" s="169"/>
      <c r="P114" s="167">
        <f>SUMIF('PP3'!$K$3:$K$201,"D6.3.1-Equipment",'PP3'!$J$3:$J$201)</f>
        <v>0</v>
      </c>
      <c r="Q114" s="168"/>
      <c r="R114" s="169"/>
      <c r="S114" s="167">
        <f>SUMIF('PP3'!$K$3:$K$201,"D6.3.1-Infrastructure and Works",'PP3'!$J$3:$J$201)</f>
        <v>0</v>
      </c>
      <c r="T114" s="168"/>
      <c r="U114" s="169"/>
      <c r="V114" s="162">
        <f t="shared" si="2"/>
        <v>0</v>
      </c>
      <c r="W114" s="163"/>
      <c r="X114" s="163"/>
    </row>
    <row r="115" spans="1:24" x14ac:dyDescent="0.25">
      <c r="A115" s="171" t="s">
        <v>114</v>
      </c>
      <c r="B115" s="171" t="s">
        <v>54</v>
      </c>
      <c r="C115" s="171" t="s">
        <v>54</v>
      </c>
      <c r="D115" s="167">
        <f>SUMIF('PP3'!$K$3:$K$201,"D6.3.2-Staff Costs",'PP3'!$J$3:$J$201)</f>
        <v>0</v>
      </c>
      <c r="E115" s="168"/>
      <c r="F115" s="169"/>
      <c r="G115" s="167">
        <f>SUMIF('PP3'!$K$3:$K$201,"D6.3.2-Office and Administration",'PP3'!$J$3:$J$201)</f>
        <v>0</v>
      </c>
      <c r="H115" s="168"/>
      <c r="I115" s="169"/>
      <c r="J115" s="167">
        <f>SUMIF('PP3'!$K$3:$K$201,"D6.3.2-Travel and Accommodation",'PP3'!$J$3:$J$201)</f>
        <v>0</v>
      </c>
      <c r="K115" s="168"/>
      <c r="L115" s="169"/>
      <c r="M115" s="167">
        <f>SUMIF('PP3'!$K$3:$K$201,"D6.3.2-External Expertise and Services",'PP3'!$J$3:$J$201)</f>
        <v>0</v>
      </c>
      <c r="N115" s="168"/>
      <c r="O115" s="169"/>
      <c r="P115" s="167">
        <f>SUMIF('PP3'!$K$3:$K$201,"D6.3.2-Equipment",'PP3'!$J$3:$J$201)</f>
        <v>0</v>
      </c>
      <c r="Q115" s="168"/>
      <c r="R115" s="169"/>
      <c r="S115" s="167">
        <f>SUMIF('PP3'!$K$3:$K$201,"D6.3.2-Infrastructure and Works",'PP3'!$J$3:$J$201)</f>
        <v>0</v>
      </c>
      <c r="T115" s="168"/>
      <c r="U115" s="169"/>
      <c r="V115" s="162">
        <f t="shared" si="2"/>
        <v>0</v>
      </c>
      <c r="W115" s="163"/>
      <c r="X115" s="163"/>
    </row>
    <row r="116" spans="1:24" x14ac:dyDescent="0.25">
      <c r="A116" s="171" t="s">
        <v>120</v>
      </c>
      <c r="B116" s="171" t="s">
        <v>55</v>
      </c>
      <c r="C116" s="171" t="s">
        <v>55</v>
      </c>
      <c r="D116" s="167">
        <f>SUMIF('PP3'!$K$3:$K$201,"D6.3.3-Staff Costs",'PP3'!$J$3:$J$201)</f>
        <v>0</v>
      </c>
      <c r="E116" s="168"/>
      <c r="F116" s="169"/>
      <c r="G116" s="167">
        <f>SUMIF('PP3'!$K$3:$K$201,"D6.3.3-Office and Administration",'PP3'!$J$3:$J$201)</f>
        <v>0</v>
      </c>
      <c r="H116" s="168"/>
      <c r="I116" s="169"/>
      <c r="J116" s="167">
        <f>SUMIF('PP3'!$K$3:$K$201,"D6.3.3-Travel and Accommodation",'PP3'!$J$3:$J$201)</f>
        <v>0</v>
      </c>
      <c r="K116" s="168"/>
      <c r="L116" s="169"/>
      <c r="M116" s="167">
        <f>SUMIF('PP3'!$K$3:$K$201,"D6.3.3-External Expertise and Services",'PP3'!$J$3:$J$201)</f>
        <v>0</v>
      </c>
      <c r="N116" s="168"/>
      <c r="O116" s="169"/>
      <c r="P116" s="167">
        <f>SUMIF('PP3'!$K$3:$K$201,"D6.3.3-Equipment",'PP3'!$J$3:$J$201)</f>
        <v>0</v>
      </c>
      <c r="Q116" s="168"/>
      <c r="R116" s="169"/>
      <c r="S116" s="167">
        <f>SUMIF('PP3'!$K$3:$K$201,"D6.3.3-Infrastructure and Works",'PP3'!$J$3:$J$201)</f>
        <v>0</v>
      </c>
      <c r="T116" s="168"/>
      <c r="U116" s="169"/>
      <c r="V116" s="162">
        <f t="shared" si="2"/>
        <v>0</v>
      </c>
      <c r="W116" s="163"/>
      <c r="X116" s="163"/>
    </row>
    <row r="117" spans="1:24" x14ac:dyDescent="0.25">
      <c r="A117" s="171" t="s">
        <v>126</v>
      </c>
      <c r="B117" s="171" t="s">
        <v>56</v>
      </c>
      <c r="C117" s="171" t="s">
        <v>56</v>
      </c>
      <c r="D117" s="167">
        <f>SUMIF('PP3'!$K$3:$K$201,"D6.3.4-Staff Costs",'PP3'!$J$3:$J$201)</f>
        <v>0</v>
      </c>
      <c r="E117" s="168"/>
      <c r="F117" s="169"/>
      <c r="G117" s="167">
        <f>SUMIF('PP3'!$K$3:$K$201,"D6.3.4-Office and Administration",'PP3'!$J$3:$J$201)</f>
        <v>0</v>
      </c>
      <c r="H117" s="168"/>
      <c r="I117" s="169"/>
      <c r="J117" s="167">
        <f>SUMIF('PP3'!$K$3:$K$201,"D6.3.4-Travel and Accommodation",'PP3'!$J$3:$J$201)</f>
        <v>0</v>
      </c>
      <c r="K117" s="168"/>
      <c r="L117" s="169"/>
      <c r="M117" s="167">
        <f>SUMIF('PP3'!$K$3:$K$201,"D6.3.4-External Expertise and Services",'PP3'!$J$3:$J$201)</f>
        <v>0</v>
      </c>
      <c r="N117" s="168"/>
      <c r="O117" s="169"/>
      <c r="P117" s="167">
        <f>SUMIF('PP3'!$K$3:$K$201,"D6.3.4-Equipment",'PP3'!$J$3:$J$201)</f>
        <v>0</v>
      </c>
      <c r="Q117" s="168"/>
      <c r="R117" s="169"/>
      <c r="S117" s="167">
        <f>SUMIF('PP3'!$K$3:$K$201,"D6.3.4-Infrastructure and Works",'PP3'!$J$3:$J$201)</f>
        <v>0</v>
      </c>
      <c r="T117" s="168"/>
      <c r="U117" s="169"/>
      <c r="V117" s="162">
        <f t="shared" si="2"/>
        <v>0</v>
      </c>
      <c r="W117" s="163"/>
      <c r="X117" s="163"/>
    </row>
    <row r="118" spans="1:24" x14ac:dyDescent="0.25">
      <c r="A118" s="171" t="s">
        <v>132</v>
      </c>
      <c r="B118" s="171"/>
      <c r="C118" s="171"/>
      <c r="D118" s="167">
        <f>SUMIF('PP3'!$K$3:$K$201,"D6.3.5-Staff Costs",'PP3'!$J$3:$J$201)</f>
        <v>0</v>
      </c>
      <c r="E118" s="168"/>
      <c r="F118" s="169"/>
      <c r="G118" s="167">
        <f>SUMIF('PP3'!$K$3:$K$201,"D6.3.5-Office and Administration",'PP3'!$J$3:$J$201)</f>
        <v>0</v>
      </c>
      <c r="H118" s="168"/>
      <c r="I118" s="169"/>
      <c r="J118" s="167">
        <f>SUMIF('PP3'!$K$3:$K$201,"D6.3.5-Travel and Accommodation",'PP3'!$J$3:$J$201)</f>
        <v>0</v>
      </c>
      <c r="K118" s="168"/>
      <c r="L118" s="169"/>
      <c r="M118" s="167">
        <f>SUMIF('PP3'!$K$3:$K$201,"D6.3.5-External Expertise and Services",'PP3'!$J$3:$J$201)</f>
        <v>0</v>
      </c>
      <c r="N118" s="168"/>
      <c r="O118" s="169"/>
      <c r="P118" s="167">
        <f>SUMIF('PP3'!$K$3:$K$201,"D6.3.5-Equipment",'PP3'!$J$3:$J$201)</f>
        <v>0</v>
      </c>
      <c r="Q118" s="168"/>
      <c r="R118" s="169"/>
      <c r="S118" s="167">
        <f>SUMIF('PP3'!$K$3:$K$201,"D6.3.5-Infrastructure and Works",'PP3'!$J$3:$J$201)</f>
        <v>0</v>
      </c>
      <c r="T118" s="168"/>
      <c r="U118" s="169"/>
      <c r="V118" s="162">
        <f t="shared" si="2"/>
        <v>0</v>
      </c>
      <c r="W118" s="163"/>
      <c r="X118" s="163"/>
    </row>
    <row r="119" spans="1:24" x14ac:dyDescent="0.25">
      <c r="A119" s="187" t="s">
        <v>280</v>
      </c>
      <c r="B119" s="187"/>
      <c r="C119" s="187"/>
      <c r="D119" s="174">
        <f>D113+D107+D101+D95+D89+D83</f>
        <v>0</v>
      </c>
      <c r="E119" s="175"/>
      <c r="F119" s="176"/>
      <c r="G119" s="174">
        <f>G113+G107+G101+G95+G89+G83</f>
        <v>0</v>
      </c>
      <c r="H119" s="175"/>
      <c r="I119" s="176"/>
      <c r="J119" s="174">
        <f>J113+J107+J101+J95+J89+J83</f>
        <v>0</v>
      </c>
      <c r="K119" s="175"/>
      <c r="L119" s="176"/>
      <c r="M119" s="174">
        <f>M113+M107+M101+M95+M89+M83</f>
        <v>0</v>
      </c>
      <c r="N119" s="175"/>
      <c r="O119" s="176"/>
      <c r="P119" s="174">
        <f>P113+P107+P101+P95+P89+P83</f>
        <v>0</v>
      </c>
      <c r="Q119" s="175"/>
      <c r="R119" s="176"/>
      <c r="S119" s="174">
        <f>S113+S107+S101+S95+S89+S83</f>
        <v>0</v>
      </c>
      <c r="T119" s="175"/>
      <c r="U119" s="176"/>
      <c r="V119" s="172">
        <f t="shared" si="2"/>
        <v>0</v>
      </c>
      <c r="W119" s="173"/>
      <c r="X119" s="162"/>
    </row>
    <row r="120" spans="1:24" x14ac:dyDescent="0.2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47"/>
      <c r="X120" s="47"/>
    </row>
    <row r="121" spans="1:24" ht="15" customHeight="1" x14ac:dyDescent="0.25">
      <c r="A121" s="177" t="s">
        <v>388</v>
      </c>
      <c r="B121" s="178"/>
      <c r="C121" s="178"/>
      <c r="D121" s="181" t="s">
        <v>18</v>
      </c>
      <c r="E121" s="182"/>
      <c r="F121" s="183"/>
      <c r="G121" s="181" t="s">
        <v>19</v>
      </c>
      <c r="H121" s="182"/>
      <c r="I121" s="183"/>
      <c r="J121" s="181" t="s">
        <v>312</v>
      </c>
      <c r="K121" s="182"/>
      <c r="L121" s="183"/>
      <c r="M121" s="181" t="s">
        <v>20</v>
      </c>
      <c r="N121" s="182"/>
      <c r="O121" s="183"/>
      <c r="P121" s="181" t="s">
        <v>21</v>
      </c>
      <c r="Q121" s="182"/>
      <c r="R121" s="183"/>
      <c r="S121" s="181" t="s">
        <v>262</v>
      </c>
      <c r="T121" s="182"/>
      <c r="U121" s="183"/>
      <c r="V121" s="188" t="s">
        <v>280</v>
      </c>
      <c r="W121" s="188"/>
      <c r="X121" s="188"/>
    </row>
    <row r="122" spans="1:24" ht="48.75" customHeight="1" x14ac:dyDescent="0.25">
      <c r="A122" s="179">
        <f>'Cover page'!C26</f>
        <v>0</v>
      </c>
      <c r="B122" s="179"/>
      <c r="C122" s="179"/>
      <c r="D122" s="184"/>
      <c r="E122" s="185"/>
      <c r="F122" s="186"/>
      <c r="G122" s="184"/>
      <c r="H122" s="185"/>
      <c r="I122" s="186"/>
      <c r="J122" s="184"/>
      <c r="K122" s="185"/>
      <c r="L122" s="186"/>
      <c r="M122" s="184"/>
      <c r="N122" s="185"/>
      <c r="O122" s="186"/>
      <c r="P122" s="184"/>
      <c r="Q122" s="185"/>
      <c r="R122" s="186"/>
      <c r="S122" s="184"/>
      <c r="T122" s="185"/>
      <c r="U122" s="186"/>
      <c r="V122" s="188"/>
      <c r="W122" s="188"/>
      <c r="X122" s="188"/>
    </row>
    <row r="123" spans="1:24" x14ac:dyDescent="0.25">
      <c r="A123" s="180" t="s">
        <v>272</v>
      </c>
      <c r="B123" s="180"/>
      <c r="C123" s="180"/>
      <c r="D123" s="164">
        <f>SUM(D124:D128)</f>
        <v>0</v>
      </c>
      <c r="E123" s="165"/>
      <c r="F123" s="166"/>
      <c r="G123" s="164">
        <f>SUM(G124:G128)</f>
        <v>0</v>
      </c>
      <c r="H123" s="165"/>
      <c r="I123" s="166"/>
      <c r="J123" s="164">
        <f>SUM(J124:J128)</f>
        <v>0</v>
      </c>
      <c r="K123" s="165"/>
      <c r="L123" s="166"/>
      <c r="M123" s="164">
        <f>SUM(M124:M128)</f>
        <v>0</v>
      </c>
      <c r="N123" s="165"/>
      <c r="O123" s="166"/>
      <c r="P123" s="164">
        <f>SUM(P124:P128)</f>
        <v>0</v>
      </c>
      <c r="Q123" s="165"/>
      <c r="R123" s="166"/>
      <c r="S123" s="164">
        <f>SUM(S124:S128)</f>
        <v>0</v>
      </c>
      <c r="T123" s="165"/>
      <c r="U123" s="166"/>
      <c r="V123" s="160">
        <f t="shared" ref="V123:V159" si="3">SUM(D123:S123)</f>
        <v>0</v>
      </c>
      <c r="W123" s="161"/>
      <c r="X123" s="161"/>
    </row>
    <row r="124" spans="1:24" x14ac:dyDescent="0.25">
      <c r="A124" s="171" t="s">
        <v>151</v>
      </c>
      <c r="B124" s="171"/>
      <c r="C124" s="171"/>
      <c r="D124" s="167">
        <f>SUMIF('PP4'!$K$3:$K$201,"D1.4.1-Staff Costs",'PP4'!$J$3:$J$201)</f>
        <v>0</v>
      </c>
      <c r="E124" s="168"/>
      <c r="F124" s="169"/>
      <c r="G124" s="167">
        <f>SUMIF('PP4'!$K$3:$K$201,"D1.4.1-Office and Administration",'PP4'!$J$3:$J$201)</f>
        <v>0</v>
      </c>
      <c r="H124" s="168"/>
      <c r="I124" s="169"/>
      <c r="J124" s="167">
        <f>SUMIF('PP4'!$K$3:$K$201,"D1.4.1-Travel and Accommodation",'PP4'!$J$3:$J$201)</f>
        <v>0</v>
      </c>
      <c r="K124" s="168"/>
      <c r="L124" s="169"/>
      <c r="M124" s="167">
        <f>SUMIF('PP4'!$K$3:$K$201,"D1.4.1-External Expertise and Services",'PP4'!$J$3:$J$201)</f>
        <v>0</v>
      </c>
      <c r="N124" s="168"/>
      <c r="O124" s="169"/>
      <c r="P124" s="167">
        <f>SUMIF('PP4'!$K$3:$K$201,"D1.4.1-Equipment",'PP4'!$J$3:$J$201)</f>
        <v>0</v>
      </c>
      <c r="Q124" s="168"/>
      <c r="R124" s="169"/>
      <c r="S124" s="167">
        <f>SUMIF('PP4'!$K$3:$K$201,"D1.4.1-Infrastructure and Works",'PP4'!$J$3:$J$201)</f>
        <v>0</v>
      </c>
      <c r="T124" s="168"/>
      <c r="U124" s="169"/>
      <c r="V124" s="162">
        <f t="shared" si="3"/>
        <v>0</v>
      </c>
      <c r="W124" s="163"/>
      <c r="X124" s="163"/>
    </row>
    <row r="125" spans="1:24" x14ac:dyDescent="0.25">
      <c r="A125" s="171" t="s">
        <v>157</v>
      </c>
      <c r="B125" s="171"/>
      <c r="C125" s="171"/>
      <c r="D125" s="167">
        <f>SUMIF('PP4'!$K$3:$K$201,"D1.4.2-Staff Costs",'PP4'!$J$3:$J$201)</f>
        <v>0</v>
      </c>
      <c r="E125" s="168"/>
      <c r="F125" s="169"/>
      <c r="G125" s="167">
        <f>SUMIF('PP4'!$K$3:$K$201,"D1.4.2-Office and Administration",'PP4'!$J$3:$J$201)</f>
        <v>0</v>
      </c>
      <c r="H125" s="168"/>
      <c r="I125" s="169"/>
      <c r="J125" s="167">
        <f>SUMIF('PP4'!$K$3:$K$201,"D1.4.2-Travel and Accommodation",'PP4'!$J$3:$J$201)</f>
        <v>0</v>
      </c>
      <c r="K125" s="168"/>
      <c r="L125" s="169"/>
      <c r="M125" s="167">
        <f>SUMIF('PP4'!$K$3:$K$201,"D1.4.2-External Expertise and Services",'PP4'!$J$3:$J$201)</f>
        <v>0</v>
      </c>
      <c r="N125" s="168"/>
      <c r="O125" s="169"/>
      <c r="P125" s="167">
        <f>SUMIF('PP4'!$K$3:$K$201,"D1.4.2-Equipment",'PP4'!$J$3:$J$201)</f>
        <v>0</v>
      </c>
      <c r="Q125" s="168"/>
      <c r="R125" s="169"/>
      <c r="S125" s="167">
        <f>SUMIF('PP4'!$K$3:$K$201,"D1.4.2-Infrastructure and Works",'PP4'!$J$3:$J$201)</f>
        <v>0</v>
      </c>
      <c r="T125" s="168"/>
      <c r="U125" s="169"/>
      <c r="V125" s="162">
        <f t="shared" si="3"/>
        <v>0</v>
      </c>
      <c r="W125" s="163"/>
      <c r="X125" s="163"/>
    </row>
    <row r="126" spans="1:24" x14ac:dyDescent="0.25">
      <c r="A126" s="171" t="s">
        <v>163</v>
      </c>
      <c r="B126" s="171" t="s">
        <v>30</v>
      </c>
      <c r="C126" s="171" t="s">
        <v>30</v>
      </c>
      <c r="D126" s="167">
        <f>SUMIF('PP4'!$K$3:$K$201,"D1.4.3-Staff Costs",'PP4'!$J$3:$J$201)</f>
        <v>0</v>
      </c>
      <c r="E126" s="168"/>
      <c r="F126" s="169"/>
      <c r="G126" s="167">
        <f>SUMIF('PP4'!$K$3:$K$201,"D1.4.3-Office and Administration",'PP4'!$J$3:$J$201)</f>
        <v>0</v>
      </c>
      <c r="H126" s="168"/>
      <c r="I126" s="169"/>
      <c r="J126" s="167">
        <f>SUMIF('PP4'!$K$3:$K$201,"D1.4.3-Travel and Accommodation",'PP4'!$J$3:$J$201)</f>
        <v>0</v>
      </c>
      <c r="K126" s="168"/>
      <c r="L126" s="169"/>
      <c r="M126" s="167">
        <f>SUMIF('PP4'!$K$3:$K$201,"D1.4.3-External Expertise and Services",'PP4'!$J$3:$J$201)</f>
        <v>0</v>
      </c>
      <c r="N126" s="168"/>
      <c r="O126" s="169"/>
      <c r="P126" s="167">
        <f>SUMIF('PP4'!$K$3:$K$201,"D1.4.3-Equipment",'PP4'!$J$3:$J$201)</f>
        <v>0</v>
      </c>
      <c r="Q126" s="168"/>
      <c r="R126" s="169"/>
      <c r="S126" s="167">
        <f>SUMIF('PP4'!$K$3:$K$201,"D1.4.3-Infrastructure and Works",'PP4'!$J$3:$J$201)</f>
        <v>0</v>
      </c>
      <c r="T126" s="168"/>
      <c r="U126" s="169"/>
      <c r="V126" s="162">
        <f t="shared" si="3"/>
        <v>0</v>
      </c>
      <c r="W126" s="163"/>
      <c r="X126" s="163"/>
    </row>
    <row r="127" spans="1:24" x14ac:dyDescent="0.25">
      <c r="A127" s="171" t="s">
        <v>169</v>
      </c>
      <c r="B127" s="171" t="s">
        <v>31</v>
      </c>
      <c r="C127" s="171" t="s">
        <v>31</v>
      </c>
      <c r="D127" s="167">
        <f>SUMIF('PP4'!$K$3:$K$201,"D1.4.4-Staff Costs",'PP4'!$J$3:$J$201)</f>
        <v>0</v>
      </c>
      <c r="E127" s="168"/>
      <c r="F127" s="169"/>
      <c r="G127" s="167">
        <f>SUMIF('PP4'!$K$3:$K$201,"D1.4.4-Office and Administration",'PP4'!$J$3:$J$201)</f>
        <v>0</v>
      </c>
      <c r="H127" s="168"/>
      <c r="I127" s="169"/>
      <c r="J127" s="167">
        <f>SUMIF('PP4'!$K$3:$K$201,"D1.4.4-Travel and Accommodation",'PP4'!$J$3:$J$201)</f>
        <v>0</v>
      </c>
      <c r="K127" s="168"/>
      <c r="L127" s="169"/>
      <c r="M127" s="167">
        <f>SUMIF('PP4'!$K$3:$K$201,"D1.4.4-External Expertise and Services",'PP4'!$J$3:$J$201)</f>
        <v>0</v>
      </c>
      <c r="N127" s="168"/>
      <c r="O127" s="169"/>
      <c r="P127" s="167">
        <f>SUMIF('PP4'!$K$3:$K$201,"D1.4.4-Equipment",'PP4'!$J$3:$J$201)</f>
        <v>0</v>
      </c>
      <c r="Q127" s="168"/>
      <c r="R127" s="169"/>
      <c r="S127" s="167">
        <f>SUMIF('PP4'!$K$3:$K$201,"D1.4.4-Infrastructure and Works",'PP4'!$J$3:$J$201)</f>
        <v>0</v>
      </c>
      <c r="T127" s="168"/>
      <c r="U127" s="169"/>
      <c r="V127" s="162">
        <f t="shared" si="3"/>
        <v>0</v>
      </c>
      <c r="W127" s="163"/>
      <c r="X127" s="163"/>
    </row>
    <row r="128" spans="1:24" x14ac:dyDescent="0.25">
      <c r="A128" s="171" t="s">
        <v>175</v>
      </c>
      <c r="B128" s="171" t="s">
        <v>32</v>
      </c>
      <c r="C128" s="171" t="s">
        <v>32</v>
      </c>
      <c r="D128" s="167">
        <f>SUMIF('PP4'!$K$3:$K$201,"D1.4.5-Staff Costs",'PP4'!$J$3:$J$201)</f>
        <v>0</v>
      </c>
      <c r="E128" s="168"/>
      <c r="F128" s="169"/>
      <c r="G128" s="167">
        <f>SUMIF('PP4'!$K$3:$K$201,"D1.4.5-Office and Administration",'PP4'!$J$3:$J$201)</f>
        <v>0</v>
      </c>
      <c r="H128" s="168"/>
      <c r="I128" s="169"/>
      <c r="J128" s="167">
        <f>SUMIF('PP4'!$K$3:$K$201,"D1.4.5-Travel and Accommodation",'PP4'!$J$3:$J$201)</f>
        <v>0</v>
      </c>
      <c r="K128" s="168"/>
      <c r="L128" s="169"/>
      <c r="M128" s="167">
        <f>SUMIF('PP4'!$K$3:$K$201,"D1.4.5-External Expertise and Services",'PP4'!$J$3:$J$201)</f>
        <v>0</v>
      </c>
      <c r="N128" s="168"/>
      <c r="O128" s="169"/>
      <c r="P128" s="167">
        <f>SUMIF('PP4'!$K$3:$K$201,"D1.4.5-Equipment",'PP4'!$J$3:$J$201)</f>
        <v>0</v>
      </c>
      <c r="Q128" s="168"/>
      <c r="R128" s="169"/>
      <c r="S128" s="167">
        <f>SUMIF('PP4'!$K$3:$K$201,"D1.4.5-Infrastructure and Works",'PP4'!$J$3:$J$201)</f>
        <v>0</v>
      </c>
      <c r="T128" s="168"/>
      <c r="U128" s="169"/>
      <c r="V128" s="162">
        <f t="shared" si="3"/>
        <v>0</v>
      </c>
      <c r="W128" s="163"/>
      <c r="X128" s="163"/>
    </row>
    <row r="129" spans="1:24" x14ac:dyDescent="0.25">
      <c r="A129" s="180" t="s">
        <v>273</v>
      </c>
      <c r="B129" s="180"/>
      <c r="C129" s="180"/>
      <c r="D129" s="164">
        <f>SUM(D130:D134)</f>
        <v>0</v>
      </c>
      <c r="E129" s="165"/>
      <c r="F129" s="166"/>
      <c r="G129" s="164">
        <f>SUM(G130:G134)</f>
        <v>0</v>
      </c>
      <c r="H129" s="165"/>
      <c r="I129" s="166"/>
      <c r="J129" s="164">
        <f>SUM(J130:J134)</f>
        <v>0</v>
      </c>
      <c r="K129" s="165"/>
      <c r="L129" s="166"/>
      <c r="M129" s="164">
        <f>SUM(M130:M134)</f>
        <v>0</v>
      </c>
      <c r="N129" s="165"/>
      <c r="O129" s="166"/>
      <c r="P129" s="164">
        <f>SUM(P130:P134)</f>
        <v>0</v>
      </c>
      <c r="Q129" s="165"/>
      <c r="R129" s="166"/>
      <c r="S129" s="164">
        <f>SUM(S130:S134)</f>
        <v>0</v>
      </c>
      <c r="T129" s="165"/>
      <c r="U129" s="166"/>
      <c r="V129" s="160">
        <f t="shared" si="3"/>
        <v>0</v>
      </c>
      <c r="W129" s="161"/>
      <c r="X129" s="161"/>
    </row>
    <row r="130" spans="1:24" x14ac:dyDescent="0.25">
      <c r="A130" s="171" t="s">
        <v>152</v>
      </c>
      <c r="B130" s="171" t="s">
        <v>33</v>
      </c>
      <c r="C130" s="171" t="s">
        <v>33</v>
      </c>
      <c r="D130" s="167">
        <f>SUMIF('PP4'!$K$3:$K$201,"D2.4.1-Staff Costs",'PP4'!$J$3:$J$201)</f>
        <v>0</v>
      </c>
      <c r="E130" s="168"/>
      <c r="F130" s="169"/>
      <c r="G130" s="167">
        <f>SUMIF('PP4'!$K$3:$K$201,"D2.4.1-Office and Administration",'PP4'!$J$3:$J$201)</f>
        <v>0</v>
      </c>
      <c r="H130" s="168"/>
      <c r="I130" s="169"/>
      <c r="J130" s="167">
        <f>SUMIF('PP4'!$K$3:$K$201,"D2.4.1-Travel and Accommodation",'PP4'!$J$3:$J$201)</f>
        <v>0</v>
      </c>
      <c r="K130" s="168"/>
      <c r="L130" s="169"/>
      <c r="M130" s="167">
        <f>SUMIF('PP4'!$K$3:$K$201,"D2.4.1-External Expertise and Services",'PP4'!$J$3:$J$201)</f>
        <v>0</v>
      </c>
      <c r="N130" s="168"/>
      <c r="O130" s="169"/>
      <c r="P130" s="167">
        <f>SUMIF('PP4'!$K$3:$K$201,"D2.4.1-Equipment",'PP4'!$J$3:$J$201)</f>
        <v>0</v>
      </c>
      <c r="Q130" s="168"/>
      <c r="R130" s="169"/>
      <c r="S130" s="167">
        <f>SUMIF('PP4'!$K$3:$K$201,"D2.4.1-Infrastructure and Works",'PP4'!$J$3:$J$201)</f>
        <v>0</v>
      </c>
      <c r="T130" s="168"/>
      <c r="U130" s="169"/>
      <c r="V130" s="162">
        <f t="shared" si="3"/>
        <v>0</v>
      </c>
      <c r="W130" s="163"/>
      <c r="X130" s="163"/>
    </row>
    <row r="131" spans="1:24" x14ac:dyDescent="0.25">
      <c r="A131" s="171" t="s">
        <v>158</v>
      </c>
      <c r="B131" s="171" t="s">
        <v>34</v>
      </c>
      <c r="C131" s="171" t="s">
        <v>34</v>
      </c>
      <c r="D131" s="167">
        <f>SUMIF('PP4'!$K$3:$K$201,"D2.4.2-Staff Costs",'PP4'!$J$3:$J$201)</f>
        <v>0</v>
      </c>
      <c r="E131" s="168"/>
      <c r="F131" s="169"/>
      <c r="G131" s="167">
        <f>SUMIF('PP4'!$K$3:$K$201,"D2.4.2-Office and Administration",'PP4'!$J$3:$J$201)</f>
        <v>0</v>
      </c>
      <c r="H131" s="168"/>
      <c r="I131" s="169"/>
      <c r="J131" s="167">
        <f>SUMIF('PP4'!$K$3:$K$201,"D2.4.2-Travel and Accommodation",'PP4'!$J$3:$J$201)</f>
        <v>0</v>
      </c>
      <c r="K131" s="168"/>
      <c r="L131" s="169"/>
      <c r="M131" s="167">
        <f>SUMIF('PP4'!$K$3:$K$201,"D2.4.2-External Expertise and Services",'PP4'!$J$3:$J$201)</f>
        <v>0</v>
      </c>
      <c r="N131" s="168"/>
      <c r="O131" s="169"/>
      <c r="P131" s="167">
        <f>SUMIF('PP4'!$K$3:$K$201,"D2.4.2-Equipment",'PP4'!$J$3:$J$201)</f>
        <v>0</v>
      </c>
      <c r="Q131" s="168"/>
      <c r="R131" s="169"/>
      <c r="S131" s="167">
        <f>SUMIF('PP4'!$K$3:$K$201,"D2.4.2-Infrastructure and Works",'PP4'!$J$3:$J$201)</f>
        <v>0</v>
      </c>
      <c r="T131" s="168"/>
      <c r="U131" s="169"/>
      <c r="V131" s="162">
        <f t="shared" si="3"/>
        <v>0</v>
      </c>
      <c r="W131" s="163"/>
      <c r="X131" s="163"/>
    </row>
    <row r="132" spans="1:24" x14ac:dyDescent="0.25">
      <c r="A132" s="171" t="s">
        <v>164</v>
      </c>
      <c r="B132" s="171" t="s">
        <v>35</v>
      </c>
      <c r="C132" s="171" t="s">
        <v>35</v>
      </c>
      <c r="D132" s="167">
        <f>SUMIF('PP4'!$K$3:$K$201,"D2.4.3-Staff Costs",'PP4'!$J$3:$J$201)</f>
        <v>0</v>
      </c>
      <c r="E132" s="168"/>
      <c r="F132" s="169"/>
      <c r="G132" s="167">
        <f>SUMIF('PP4'!$K$3:$K$201,"D2.4.3-Office and Administration",'PP4'!$J$3:$J$201)</f>
        <v>0</v>
      </c>
      <c r="H132" s="168"/>
      <c r="I132" s="169"/>
      <c r="J132" s="167">
        <f>SUMIF('PP4'!$K$3:$K$201,"D2.4.3-Travel and Accommodation",'PP4'!$J$3:$J$201)</f>
        <v>0</v>
      </c>
      <c r="K132" s="168"/>
      <c r="L132" s="169"/>
      <c r="M132" s="167">
        <f>SUMIF('PP4'!$K$3:$K$201,"D2.4.3-External Expertise and Services",'PP4'!$J$3:$J$201)</f>
        <v>0</v>
      </c>
      <c r="N132" s="168"/>
      <c r="O132" s="169"/>
      <c r="P132" s="167">
        <f>SUMIF('PP4'!$K$3:$K$201,"D2.4.3-Equipment",'PP4'!$J$3:$J$201)</f>
        <v>0</v>
      </c>
      <c r="Q132" s="168"/>
      <c r="R132" s="169"/>
      <c r="S132" s="167">
        <f>SUMIF('PP4'!$K$3:$K$201,"D2.4.3-Infrastructure and Works",'PP4'!$J$3:$J$201)</f>
        <v>0</v>
      </c>
      <c r="T132" s="168"/>
      <c r="U132" s="169"/>
      <c r="V132" s="162">
        <f t="shared" si="3"/>
        <v>0</v>
      </c>
      <c r="W132" s="163"/>
      <c r="X132" s="163"/>
    </row>
    <row r="133" spans="1:24" x14ac:dyDescent="0.25">
      <c r="A133" s="171" t="s">
        <v>170</v>
      </c>
      <c r="B133" s="171" t="s">
        <v>36</v>
      </c>
      <c r="C133" s="171" t="s">
        <v>36</v>
      </c>
      <c r="D133" s="167">
        <f>SUMIF('PP4'!$K$3:$K$201,"D2.4.4-Staff Costs",'PP4'!$J$3:$J$201)</f>
        <v>0</v>
      </c>
      <c r="E133" s="168"/>
      <c r="F133" s="169"/>
      <c r="G133" s="167">
        <f>SUMIF('PP4'!$K$3:$K$201,"D2.4.4-Office and Administration",'PP4'!$J$3:$J$201)</f>
        <v>0</v>
      </c>
      <c r="H133" s="168"/>
      <c r="I133" s="169"/>
      <c r="J133" s="167">
        <f>SUMIF('PP4'!$K$3:$K$201,"D2.4.4-Travel and Accommodation",'PP4'!$J$3:$J$201)</f>
        <v>0</v>
      </c>
      <c r="K133" s="168"/>
      <c r="L133" s="169"/>
      <c r="M133" s="167">
        <f>SUMIF('PP4'!$K$3:$K$201,"D2.4.4-External Expertise and Services",'PP4'!$J$3:$J$201)</f>
        <v>0</v>
      </c>
      <c r="N133" s="168"/>
      <c r="O133" s="169"/>
      <c r="P133" s="167">
        <f>SUMIF('PP4'!$K$3:$K$201,"D2.4.4-Equipment",'PP4'!$J$3:$J$201)</f>
        <v>0</v>
      </c>
      <c r="Q133" s="168"/>
      <c r="R133" s="169"/>
      <c r="S133" s="167">
        <f>SUMIF('PP4'!$K$3:$K$201,"D2.4.4-Infrastructure and Works",'PP4'!$J$3:$J$201)</f>
        <v>0</v>
      </c>
      <c r="T133" s="168"/>
      <c r="U133" s="169"/>
      <c r="V133" s="162">
        <f t="shared" si="3"/>
        <v>0</v>
      </c>
      <c r="W133" s="163"/>
      <c r="X133" s="163"/>
    </row>
    <row r="134" spans="1:24" x14ac:dyDescent="0.25">
      <c r="A134" s="171" t="s">
        <v>176</v>
      </c>
      <c r="B134" s="171" t="s">
        <v>37</v>
      </c>
      <c r="C134" s="171" t="s">
        <v>37</v>
      </c>
      <c r="D134" s="167">
        <f>SUMIF('PP4'!$K$3:$K$201,"D2.4.5-Staff Costs",'PP4'!$J$3:$J$201)</f>
        <v>0</v>
      </c>
      <c r="E134" s="168"/>
      <c r="F134" s="169"/>
      <c r="G134" s="167">
        <f>SUMIF('PP4'!$K$3:$K$201,"D2.4.5-Office and Administration",'PP4'!$J$3:$J$201)</f>
        <v>0</v>
      </c>
      <c r="H134" s="168"/>
      <c r="I134" s="169"/>
      <c r="J134" s="167">
        <f>SUMIF('PP4'!$K$3:$K$201,"D2.4.5-Travel and Accommodation",'PP4'!$J$3:$J$201)</f>
        <v>0</v>
      </c>
      <c r="K134" s="168"/>
      <c r="L134" s="169"/>
      <c r="M134" s="167">
        <f>SUMIF('PP4'!$K$3:$K$201,"D2.4.5-External Expertise and Services",'PP4'!$J$3:$J$201)</f>
        <v>0</v>
      </c>
      <c r="N134" s="168"/>
      <c r="O134" s="169"/>
      <c r="P134" s="167">
        <f>SUMIF('PP4'!$K$3:$K$201,"D2.4.5-Equipment",'PP4'!$J$3:$J$201)</f>
        <v>0</v>
      </c>
      <c r="Q134" s="168"/>
      <c r="R134" s="169"/>
      <c r="S134" s="167">
        <f>SUMIF('PP4'!$K$3:$K$201,"D2.4.5-Infrastructure and Works",'PP4'!$J$3:$J$201)</f>
        <v>0</v>
      </c>
      <c r="T134" s="168"/>
      <c r="U134" s="169"/>
      <c r="V134" s="162">
        <f t="shared" si="3"/>
        <v>0</v>
      </c>
      <c r="W134" s="163"/>
      <c r="X134" s="163"/>
    </row>
    <row r="135" spans="1:24" x14ac:dyDescent="0.25">
      <c r="A135" s="180" t="s">
        <v>274</v>
      </c>
      <c r="B135" s="180"/>
      <c r="C135" s="180" t="s">
        <v>275</v>
      </c>
      <c r="D135" s="164">
        <f>SUM(D136:D140)</f>
        <v>0</v>
      </c>
      <c r="E135" s="165"/>
      <c r="F135" s="166"/>
      <c r="G135" s="164">
        <f>SUM(G136:G140)</f>
        <v>0</v>
      </c>
      <c r="H135" s="165"/>
      <c r="I135" s="166"/>
      <c r="J135" s="164">
        <f>SUM(J136:J140)</f>
        <v>0</v>
      </c>
      <c r="K135" s="165"/>
      <c r="L135" s="166"/>
      <c r="M135" s="164">
        <f>SUM(M136:M140)</f>
        <v>0</v>
      </c>
      <c r="N135" s="165"/>
      <c r="O135" s="166"/>
      <c r="P135" s="164">
        <f>SUM(P136:P140)</f>
        <v>0</v>
      </c>
      <c r="Q135" s="165"/>
      <c r="R135" s="166"/>
      <c r="S135" s="164">
        <f>SUM(S136:S140)</f>
        <v>0</v>
      </c>
      <c r="T135" s="165"/>
      <c r="U135" s="166"/>
      <c r="V135" s="160">
        <f t="shared" si="3"/>
        <v>0</v>
      </c>
      <c r="W135" s="161"/>
      <c r="X135" s="161"/>
    </row>
    <row r="136" spans="1:24" x14ac:dyDescent="0.25">
      <c r="A136" s="171" t="s">
        <v>153</v>
      </c>
      <c r="B136" s="171" t="s">
        <v>38</v>
      </c>
      <c r="C136" s="171" t="s">
        <v>38</v>
      </c>
      <c r="D136" s="167">
        <f>SUMIF('PP4'!$K$3:$K$201,"D3.4.1-Staff Costs",'PP4'!$J$3:$J$201)</f>
        <v>0</v>
      </c>
      <c r="E136" s="168"/>
      <c r="F136" s="169"/>
      <c r="G136" s="167">
        <f>SUMIF('PP4'!$K$3:$K$201,"D3.4.1-Office and Administration",'PP4'!$J$3:$J$201)</f>
        <v>0</v>
      </c>
      <c r="H136" s="168"/>
      <c r="I136" s="169"/>
      <c r="J136" s="167">
        <f>SUMIF('PP4'!$K$3:$K$201,"D3.4.1-Travel and Accommodation",'PP4'!$J$3:$J$201)</f>
        <v>0</v>
      </c>
      <c r="K136" s="168"/>
      <c r="L136" s="169"/>
      <c r="M136" s="167">
        <f>SUMIF('PP4'!$K$3:$K$201,"D3.4.1-External Expertise and Services",'PP4'!$J$3:$J$201)</f>
        <v>0</v>
      </c>
      <c r="N136" s="168"/>
      <c r="O136" s="169"/>
      <c r="P136" s="167">
        <f>SUMIF('PP4'!$K$3:$K$201,"D3.4.1-Equipment",'PP4'!$J$3:$J$201)</f>
        <v>0</v>
      </c>
      <c r="Q136" s="168"/>
      <c r="R136" s="169"/>
      <c r="S136" s="167">
        <f>SUMIF('PP4'!$K$3:$K$201,"D3.4.1-Infrastructure and Works",'PP4'!$J$3:$J$201)</f>
        <v>0</v>
      </c>
      <c r="T136" s="168"/>
      <c r="U136" s="169"/>
      <c r="V136" s="162">
        <f t="shared" si="3"/>
        <v>0</v>
      </c>
      <c r="W136" s="163"/>
      <c r="X136" s="163"/>
    </row>
    <row r="137" spans="1:24" x14ac:dyDescent="0.25">
      <c r="A137" s="171" t="s">
        <v>159</v>
      </c>
      <c r="B137" s="171" t="s">
        <v>39</v>
      </c>
      <c r="C137" s="171" t="s">
        <v>39</v>
      </c>
      <c r="D137" s="167">
        <f>SUMIF('PP4'!$K$3:$K$201,"D3.4.2-Staff Costs",'PP4'!$J$3:$J$201)</f>
        <v>0</v>
      </c>
      <c r="E137" s="168"/>
      <c r="F137" s="169"/>
      <c r="G137" s="167">
        <f>SUMIF('PP4'!$K$3:$K$201,"D3.4.2-Office and Administration",'PP4'!$J$3:$J$201)</f>
        <v>0</v>
      </c>
      <c r="H137" s="168"/>
      <c r="I137" s="169"/>
      <c r="J137" s="167">
        <f>SUMIF('PP4'!$K$3:$K$201,"D3.4.2-Travel and Accommodation",'PP4'!$J$3:$J$201)</f>
        <v>0</v>
      </c>
      <c r="K137" s="168"/>
      <c r="L137" s="169"/>
      <c r="M137" s="167">
        <f>SUMIF('PP4'!$K$3:$K$201,"D3.4.2-External Expertise and Services",'PP4'!$J$3:$J$201)</f>
        <v>0</v>
      </c>
      <c r="N137" s="168"/>
      <c r="O137" s="169"/>
      <c r="P137" s="167">
        <f>SUMIF('PP4'!$K$3:$K$201,"D3.4.2-Equipment",'PP4'!$J$3:$J$201)</f>
        <v>0</v>
      </c>
      <c r="Q137" s="168"/>
      <c r="R137" s="169"/>
      <c r="S137" s="167">
        <f>SUMIF('PP4'!$K$3:$K$201,"D3.4.2-Infrastructure and Works",'PP4'!$J$3:$J$201)</f>
        <v>0</v>
      </c>
      <c r="T137" s="168"/>
      <c r="U137" s="169"/>
      <c r="V137" s="162">
        <f t="shared" si="3"/>
        <v>0</v>
      </c>
      <c r="W137" s="163"/>
      <c r="X137" s="163"/>
    </row>
    <row r="138" spans="1:24" x14ac:dyDescent="0.25">
      <c r="A138" s="171" t="s">
        <v>165</v>
      </c>
      <c r="B138" s="171" t="s">
        <v>40</v>
      </c>
      <c r="C138" s="171" t="s">
        <v>40</v>
      </c>
      <c r="D138" s="167">
        <f>SUMIF('PP4'!$K$3:$K$201,"D3.4.3-Staff Costs",'PP4'!$J$3:$J$201)</f>
        <v>0</v>
      </c>
      <c r="E138" s="168"/>
      <c r="F138" s="169"/>
      <c r="G138" s="167">
        <f>SUMIF('PP4'!$K$3:$K$201,"D3.4.3-Office and Administration",'PP4'!$J$3:$J$201)</f>
        <v>0</v>
      </c>
      <c r="H138" s="168"/>
      <c r="I138" s="169"/>
      <c r="J138" s="167">
        <f>SUMIF('PP4'!$K$3:$K$201,"D3.4.3-Travel and Accommodation",'PP4'!$J$3:$J$201)</f>
        <v>0</v>
      </c>
      <c r="K138" s="168"/>
      <c r="L138" s="169"/>
      <c r="M138" s="167">
        <f>SUMIF('PP4'!$K$3:$K$201,"D3.4.3-External Expertise and Services",'PP4'!$J$3:$J$201)</f>
        <v>0</v>
      </c>
      <c r="N138" s="168"/>
      <c r="O138" s="169"/>
      <c r="P138" s="167">
        <f>SUMIF('PP4'!$K$3:$K$201,"D3.4.3-Equipment",'PP4'!$J$3:$J$201)</f>
        <v>0</v>
      </c>
      <c r="Q138" s="168"/>
      <c r="R138" s="169"/>
      <c r="S138" s="167">
        <f>SUMIF('PP4'!$K$3:$K$201,"D3.4.3-Infrastructure and Works",'PP4'!$J$3:$J$201)</f>
        <v>0</v>
      </c>
      <c r="T138" s="168"/>
      <c r="U138" s="169"/>
      <c r="V138" s="162">
        <f t="shared" si="3"/>
        <v>0</v>
      </c>
      <c r="W138" s="163"/>
      <c r="X138" s="163"/>
    </row>
    <row r="139" spans="1:24" x14ac:dyDescent="0.25">
      <c r="A139" s="171" t="s">
        <v>171</v>
      </c>
      <c r="B139" s="171" t="s">
        <v>41</v>
      </c>
      <c r="C139" s="171" t="s">
        <v>41</v>
      </c>
      <c r="D139" s="167">
        <f>SUMIF('PP4'!$K$3:$K$201,"D3.4.4-Staff Costs",'PP4'!$J$3:$J$201)</f>
        <v>0</v>
      </c>
      <c r="E139" s="168"/>
      <c r="F139" s="169"/>
      <c r="G139" s="167">
        <f>SUMIF('PP4'!$K$3:$K$201,"D3.4.4-Office and Administration",'PP4'!$J$3:$J$201)</f>
        <v>0</v>
      </c>
      <c r="H139" s="168"/>
      <c r="I139" s="169"/>
      <c r="J139" s="167">
        <f>SUMIF('PP4'!$K$3:$K$201,"D3.4.4-Travel and Accommodation",'PP4'!$J$3:$J$201)</f>
        <v>0</v>
      </c>
      <c r="K139" s="168"/>
      <c r="L139" s="169"/>
      <c r="M139" s="167">
        <f>SUMIF('PP4'!$K$3:$K$201,"D3.4.4-External Expertise and Services",'PP4'!$J$3:$J$201)</f>
        <v>0</v>
      </c>
      <c r="N139" s="168"/>
      <c r="O139" s="169"/>
      <c r="P139" s="167">
        <f>SUMIF('PP4'!$K$3:$K$201,"D3.4.4-Equipment",'PP4'!$J$3:$J$201)</f>
        <v>0</v>
      </c>
      <c r="Q139" s="168"/>
      <c r="R139" s="169"/>
      <c r="S139" s="167">
        <f>SUMIF('PP4'!$K$3:$K$201,"D3.4.4-Infrastructure and Works",'PP4'!$J$3:$J$201)</f>
        <v>0</v>
      </c>
      <c r="T139" s="168"/>
      <c r="U139" s="169"/>
      <c r="V139" s="162">
        <f t="shared" si="3"/>
        <v>0</v>
      </c>
      <c r="W139" s="163"/>
      <c r="X139" s="163"/>
    </row>
    <row r="140" spans="1:24" x14ac:dyDescent="0.25">
      <c r="A140" s="171" t="s">
        <v>177</v>
      </c>
      <c r="B140" s="171" t="s">
        <v>42</v>
      </c>
      <c r="C140" s="171" t="s">
        <v>42</v>
      </c>
      <c r="D140" s="167">
        <f>SUMIF('PP4'!$K$3:$K$201,"D3.4.5-Staff Costs",'PP4'!$J$3:$J$201)</f>
        <v>0</v>
      </c>
      <c r="E140" s="168"/>
      <c r="F140" s="169"/>
      <c r="G140" s="167">
        <f>SUMIF('PP4'!$K$3:$K$201,"D3.4.5-Office and Administration",'PP4'!$J$3:$J$201)</f>
        <v>0</v>
      </c>
      <c r="H140" s="168"/>
      <c r="I140" s="169"/>
      <c r="J140" s="167">
        <f>SUMIF('PP4'!$K$3:$K$201,"D3.4.5-Travel and Accommodation",'PP4'!$J$3:$J$201)</f>
        <v>0</v>
      </c>
      <c r="K140" s="168"/>
      <c r="L140" s="169"/>
      <c r="M140" s="167">
        <f>SUMIF('PP4'!$K$3:$K$201,"D3.4.5-External Expertise and Services",'PP4'!$J$3:$J$201)</f>
        <v>0</v>
      </c>
      <c r="N140" s="168"/>
      <c r="O140" s="169"/>
      <c r="P140" s="167">
        <f>SUMIF('PP4'!$K$3:$K$201,"D3.4.5-Equipment",'PP4'!$J$3:$J$201)</f>
        <v>0</v>
      </c>
      <c r="Q140" s="168"/>
      <c r="R140" s="169"/>
      <c r="S140" s="167">
        <f>SUMIF('PP4'!$K$3:$K$201,"D3.4.5-Infrastructure and Works",'PP4'!$J$3:$J$201)</f>
        <v>0</v>
      </c>
      <c r="T140" s="168"/>
      <c r="U140" s="169"/>
      <c r="V140" s="162">
        <f t="shared" si="3"/>
        <v>0</v>
      </c>
      <c r="W140" s="163"/>
      <c r="X140" s="163"/>
    </row>
    <row r="141" spans="1:24" x14ac:dyDescent="0.25">
      <c r="A141" s="180" t="s">
        <v>276</v>
      </c>
      <c r="B141" s="180"/>
      <c r="C141" s="180" t="s">
        <v>275</v>
      </c>
      <c r="D141" s="164">
        <f>SUM(D142:D146)</f>
        <v>0</v>
      </c>
      <c r="E141" s="165"/>
      <c r="F141" s="166"/>
      <c r="G141" s="164">
        <f>SUM(G142:G146)</f>
        <v>0</v>
      </c>
      <c r="H141" s="165"/>
      <c r="I141" s="166"/>
      <c r="J141" s="164">
        <f>SUM(J142:J146)</f>
        <v>0</v>
      </c>
      <c r="K141" s="165"/>
      <c r="L141" s="166"/>
      <c r="M141" s="164">
        <f>SUM(M142:M146)</f>
        <v>0</v>
      </c>
      <c r="N141" s="165"/>
      <c r="O141" s="166"/>
      <c r="P141" s="164">
        <f>SUM(P142:P146)</f>
        <v>0</v>
      </c>
      <c r="Q141" s="165"/>
      <c r="R141" s="166"/>
      <c r="S141" s="164">
        <f>SUM(S142:S146)</f>
        <v>0</v>
      </c>
      <c r="T141" s="165"/>
      <c r="U141" s="166"/>
      <c r="V141" s="160">
        <f t="shared" si="3"/>
        <v>0</v>
      </c>
      <c r="W141" s="161"/>
      <c r="X141" s="161"/>
    </row>
    <row r="142" spans="1:24" x14ac:dyDescent="0.25">
      <c r="A142" s="171" t="s">
        <v>154</v>
      </c>
      <c r="B142" s="171" t="s">
        <v>43</v>
      </c>
      <c r="C142" s="171" t="s">
        <v>43</v>
      </c>
      <c r="D142" s="167">
        <f>SUMIF('PP4'!$K$3:$K$201,"D4.4.1-Staff Costs",'PP4'!$J$3:$J$201)</f>
        <v>0</v>
      </c>
      <c r="E142" s="168"/>
      <c r="F142" s="169"/>
      <c r="G142" s="167">
        <f>SUMIF('PP4'!$K$3:$K$201,"D4.4.1-Office and Administration",'PP4'!$J$3:$J$201)</f>
        <v>0</v>
      </c>
      <c r="H142" s="168"/>
      <c r="I142" s="169"/>
      <c r="J142" s="167">
        <f>SUMIF('PP4'!$K$3:$K$201,"D4.4.1-Travel and Accommodation",'PP4'!$J$3:$J$201)</f>
        <v>0</v>
      </c>
      <c r="K142" s="168"/>
      <c r="L142" s="169"/>
      <c r="M142" s="167">
        <f>SUMIF('PP4'!$K$3:$K$201,"D4.4.1-External Expertise and Services",'PP4'!$J$3:$J$201)</f>
        <v>0</v>
      </c>
      <c r="N142" s="168"/>
      <c r="O142" s="169"/>
      <c r="P142" s="167">
        <f>SUMIF('PP4'!$K$3:$K$201,"D4.4.1-Equipment",'PP4'!$J$3:$J$201)</f>
        <v>0</v>
      </c>
      <c r="Q142" s="168"/>
      <c r="R142" s="169"/>
      <c r="S142" s="167">
        <f>SUMIF('PP4'!$K$3:$K$201,"D4.4.1-Infrastructure and Works",'PP4'!$J$3:$J$201)</f>
        <v>0</v>
      </c>
      <c r="T142" s="168"/>
      <c r="U142" s="169"/>
      <c r="V142" s="162">
        <f t="shared" si="3"/>
        <v>0</v>
      </c>
      <c r="W142" s="163"/>
      <c r="X142" s="163"/>
    </row>
    <row r="143" spans="1:24" x14ac:dyDescent="0.25">
      <c r="A143" s="171" t="s">
        <v>160</v>
      </c>
      <c r="B143" s="171" t="s">
        <v>44</v>
      </c>
      <c r="C143" s="171" t="s">
        <v>44</v>
      </c>
      <c r="D143" s="167">
        <f>SUMIF('PP4'!$K$3:$K$201,"D4.4.2-Staff Costs",'PP4'!$J$3:$J$201)</f>
        <v>0</v>
      </c>
      <c r="E143" s="168"/>
      <c r="F143" s="169"/>
      <c r="G143" s="167">
        <f>SUMIF('PP4'!$K$3:$K$201,"D4.4.2-Office and Administration",'PP4'!$J$3:$J$201)</f>
        <v>0</v>
      </c>
      <c r="H143" s="168"/>
      <c r="I143" s="169"/>
      <c r="J143" s="167">
        <f>SUMIF('PP4'!$K$3:$K$201,"D4.4.2-Travel and Accommodation",'PP4'!$J$3:$J$201)</f>
        <v>0</v>
      </c>
      <c r="K143" s="168"/>
      <c r="L143" s="169"/>
      <c r="M143" s="167">
        <f>SUMIF('PP4'!$K$3:$K$201,"D4.4.2-External Expertise and Services",'PP4'!$J$3:$J$201)</f>
        <v>0</v>
      </c>
      <c r="N143" s="168"/>
      <c r="O143" s="169"/>
      <c r="P143" s="167">
        <f>SUMIF('PP4'!$K$3:$K$201,"D4.4.2-Equipment",'PP4'!$J$3:$J$201)</f>
        <v>0</v>
      </c>
      <c r="Q143" s="168"/>
      <c r="R143" s="169"/>
      <c r="S143" s="167">
        <f>SUMIF('PP4'!$K$3:$K$201,"D4.4.2-Infrastructure and Works",'PP4'!$J$3:$J$201)</f>
        <v>0</v>
      </c>
      <c r="T143" s="168"/>
      <c r="U143" s="169"/>
      <c r="V143" s="162">
        <f t="shared" si="3"/>
        <v>0</v>
      </c>
      <c r="W143" s="163"/>
      <c r="X143" s="163"/>
    </row>
    <row r="144" spans="1:24" x14ac:dyDescent="0.25">
      <c r="A144" s="171" t="s">
        <v>166</v>
      </c>
      <c r="B144" s="171" t="s">
        <v>45</v>
      </c>
      <c r="C144" s="171" t="s">
        <v>45</v>
      </c>
      <c r="D144" s="167">
        <f>SUMIF('PP4'!$K$3:$K$201,"D4.4.3-Staff Costs",'PP4'!$J$3:$J$201)</f>
        <v>0</v>
      </c>
      <c r="E144" s="168"/>
      <c r="F144" s="169"/>
      <c r="G144" s="167">
        <f>SUMIF('PP4'!$K$3:$K$201,"D4.4.3-Office and Administration",'PP4'!$J$3:$J$201)</f>
        <v>0</v>
      </c>
      <c r="H144" s="168"/>
      <c r="I144" s="169"/>
      <c r="J144" s="167">
        <f>SUMIF('PP4'!$K$3:$K$201,"D4.4.3-Travel and Accommodation",'PP4'!$J$3:$J$201)</f>
        <v>0</v>
      </c>
      <c r="K144" s="168"/>
      <c r="L144" s="169"/>
      <c r="M144" s="167">
        <f>SUMIF('PP4'!$K$3:$K$201,"D4.4.3-External Expertise and Services",'PP4'!$J$3:$J$201)</f>
        <v>0</v>
      </c>
      <c r="N144" s="168"/>
      <c r="O144" s="169"/>
      <c r="P144" s="167">
        <f>SUMIF('PP4'!$K$3:$K$201,"D4.4.3-Equipment",'PP4'!$J$3:$J$201)</f>
        <v>0</v>
      </c>
      <c r="Q144" s="168"/>
      <c r="R144" s="169"/>
      <c r="S144" s="167">
        <f>SUMIF('PP4'!$K$3:$K$201,"D4.4.3-Infrastructure and Works",'PP4'!$J$3:$J$201)</f>
        <v>0</v>
      </c>
      <c r="T144" s="168"/>
      <c r="U144" s="169"/>
      <c r="V144" s="162">
        <f t="shared" si="3"/>
        <v>0</v>
      </c>
      <c r="W144" s="163"/>
      <c r="X144" s="163"/>
    </row>
    <row r="145" spans="1:24" x14ac:dyDescent="0.25">
      <c r="A145" s="171" t="s">
        <v>172</v>
      </c>
      <c r="B145" s="171" t="s">
        <v>46</v>
      </c>
      <c r="C145" s="171" t="s">
        <v>46</v>
      </c>
      <c r="D145" s="167">
        <f>SUMIF('PP4'!$K$3:$K$201,"D4.4.4-Staff Costs",'PP4'!$J$3:$J$201)</f>
        <v>0</v>
      </c>
      <c r="E145" s="168"/>
      <c r="F145" s="169"/>
      <c r="G145" s="167">
        <f>SUMIF('PP4'!$K$3:$K$201,"D4.4.4-Office and Administration",'PP4'!$J$3:$J$201)</f>
        <v>0</v>
      </c>
      <c r="H145" s="168"/>
      <c r="I145" s="169"/>
      <c r="J145" s="167">
        <f>SUMIF('PP4'!$K$3:$K$201,"D4.4.4-Travel and Accommodation",'PP4'!$J$3:$J$201)</f>
        <v>0</v>
      </c>
      <c r="K145" s="168"/>
      <c r="L145" s="169"/>
      <c r="M145" s="167">
        <f>SUMIF('PP4'!$K$3:$K$201,"D4.4.4-External Expertise and Services",'PP4'!$J$3:$J$201)</f>
        <v>0</v>
      </c>
      <c r="N145" s="168"/>
      <c r="O145" s="169"/>
      <c r="P145" s="167">
        <f>SUMIF('PP4'!$K$3:$K$201,"D4.4.4-Equipment",'PP4'!$J$3:$J$201)</f>
        <v>0</v>
      </c>
      <c r="Q145" s="168"/>
      <c r="R145" s="169"/>
      <c r="S145" s="167">
        <f>SUMIF('PP4'!$K$3:$K$201,"D4.4.4-Infrastructure and Works",'PP4'!$J$3:$J$201)</f>
        <v>0</v>
      </c>
      <c r="T145" s="168"/>
      <c r="U145" s="169"/>
      <c r="V145" s="162">
        <f t="shared" si="3"/>
        <v>0</v>
      </c>
      <c r="W145" s="163"/>
      <c r="X145" s="163"/>
    </row>
    <row r="146" spans="1:24" x14ac:dyDescent="0.25">
      <c r="A146" s="171" t="s">
        <v>178</v>
      </c>
      <c r="B146" s="171" t="s">
        <v>47</v>
      </c>
      <c r="C146" s="171" t="s">
        <v>47</v>
      </c>
      <c r="D146" s="167">
        <f>SUMIF('PP4'!$K$3:$K$201,"D4.4.5-Staff Costs",'PP4'!$J$3:$J$201)</f>
        <v>0</v>
      </c>
      <c r="E146" s="168"/>
      <c r="F146" s="169"/>
      <c r="G146" s="167">
        <f>SUMIF('PP4'!$K$3:$K$201,"D4.4.5-Office and Administration",'PP4'!$J$3:$J$201)</f>
        <v>0</v>
      </c>
      <c r="H146" s="168"/>
      <c r="I146" s="169"/>
      <c r="J146" s="167">
        <f>SUMIF('PP4'!$K$3:$K$201,"D4.4.5-Travel and Accommodation",'PP4'!$J$3:$J$201)</f>
        <v>0</v>
      </c>
      <c r="K146" s="168"/>
      <c r="L146" s="169"/>
      <c r="M146" s="167">
        <f>SUMIF('PP4'!$K$3:$K$201,"D4.4.5-External Expertise and Services",'PP4'!$J$3:$J$201)</f>
        <v>0</v>
      </c>
      <c r="N146" s="168"/>
      <c r="O146" s="169"/>
      <c r="P146" s="167">
        <f>SUMIF('PP4'!$K$3:$K$201,"D4.4.5-Equipment",'PP4'!$J$3:$J$201)</f>
        <v>0</v>
      </c>
      <c r="Q146" s="168"/>
      <c r="R146" s="169"/>
      <c r="S146" s="167">
        <f>SUMIF('PP4'!$K$3:$K$201,"D4.4.5-Infrastructure and Works",'PP4'!$J$3:$J$201)</f>
        <v>0</v>
      </c>
      <c r="T146" s="168"/>
      <c r="U146" s="169"/>
      <c r="V146" s="162">
        <f t="shared" si="3"/>
        <v>0</v>
      </c>
      <c r="W146" s="163"/>
      <c r="X146" s="163"/>
    </row>
    <row r="147" spans="1:24" x14ac:dyDescent="0.25">
      <c r="A147" s="180" t="s">
        <v>277</v>
      </c>
      <c r="B147" s="180"/>
      <c r="C147" s="180" t="s">
        <v>275</v>
      </c>
      <c r="D147" s="164">
        <f>SUM(D148:D152)</f>
        <v>0</v>
      </c>
      <c r="E147" s="165"/>
      <c r="F147" s="166"/>
      <c r="G147" s="164">
        <f>SUM(G148:G152)</f>
        <v>0</v>
      </c>
      <c r="H147" s="165"/>
      <c r="I147" s="166"/>
      <c r="J147" s="164">
        <f>SUM(J148:J152)</f>
        <v>0</v>
      </c>
      <c r="K147" s="165"/>
      <c r="L147" s="166"/>
      <c r="M147" s="164">
        <f>SUM(M148:M152)</f>
        <v>0</v>
      </c>
      <c r="N147" s="165"/>
      <c r="O147" s="166"/>
      <c r="P147" s="164">
        <f>SUM(P148:P152)</f>
        <v>0</v>
      </c>
      <c r="Q147" s="165"/>
      <c r="R147" s="166"/>
      <c r="S147" s="164">
        <f>SUM(S148:S152)</f>
        <v>0</v>
      </c>
      <c r="T147" s="165"/>
      <c r="U147" s="166"/>
      <c r="V147" s="160">
        <f t="shared" si="3"/>
        <v>0</v>
      </c>
      <c r="W147" s="161"/>
      <c r="X147" s="161"/>
    </row>
    <row r="148" spans="1:24" x14ac:dyDescent="0.25">
      <c r="A148" s="171" t="s">
        <v>155</v>
      </c>
      <c r="B148" s="171" t="s">
        <v>48</v>
      </c>
      <c r="C148" s="171" t="s">
        <v>48</v>
      </c>
      <c r="D148" s="167">
        <f>SUMIF('PP4'!$K$3:$K$201,"D5.4.1-Staff Costs",'PP4'!$J$3:$J$201)</f>
        <v>0</v>
      </c>
      <c r="E148" s="168"/>
      <c r="F148" s="169"/>
      <c r="G148" s="167">
        <f>SUMIF('PP4'!$K$3:$K$201,"D5.4.1-Office and Administration",'PP4'!$J$3:$J$201)</f>
        <v>0</v>
      </c>
      <c r="H148" s="168"/>
      <c r="I148" s="169"/>
      <c r="J148" s="167">
        <f>SUMIF('PP4'!$K$3:$K$201,"D5.4.1-Travel and Accommodation",'PP4'!$J$3:$J$201)</f>
        <v>0</v>
      </c>
      <c r="K148" s="168"/>
      <c r="L148" s="169"/>
      <c r="M148" s="167">
        <f>SUMIF('PP4'!$K$3:$K$201,"D5.4.1-External Expertise and Services",'PP4'!$J$3:$J$201)</f>
        <v>0</v>
      </c>
      <c r="N148" s="168"/>
      <c r="O148" s="169"/>
      <c r="P148" s="167">
        <f>SUMIF('PP4'!$K$3:$K$201,"D5.4.1-Equipment",'PP4'!$J$3:$J$201)</f>
        <v>0</v>
      </c>
      <c r="Q148" s="168"/>
      <c r="R148" s="169"/>
      <c r="S148" s="167">
        <f>SUMIF('PP4'!$K$3:$K$201,"D5.4.1-Infrastructure and Works",'PP4'!$J$3:$J$201)</f>
        <v>0</v>
      </c>
      <c r="T148" s="168"/>
      <c r="U148" s="169"/>
      <c r="V148" s="162">
        <f t="shared" si="3"/>
        <v>0</v>
      </c>
      <c r="W148" s="163"/>
      <c r="X148" s="163"/>
    </row>
    <row r="149" spans="1:24" x14ac:dyDescent="0.25">
      <c r="A149" s="171" t="s">
        <v>161</v>
      </c>
      <c r="B149" s="171" t="s">
        <v>49</v>
      </c>
      <c r="C149" s="171" t="s">
        <v>49</v>
      </c>
      <c r="D149" s="167">
        <f>SUMIF('PP4'!$K$3:$K$201,"D5.4.2-Staff Costs",'PP4'!$J$3:$J$201)</f>
        <v>0</v>
      </c>
      <c r="E149" s="168"/>
      <c r="F149" s="169"/>
      <c r="G149" s="167">
        <f>SUMIF('PP4'!$K$3:$K$201,"D5.4.2-Office and Administration",'PP4'!$J$3:$J$201)</f>
        <v>0</v>
      </c>
      <c r="H149" s="168"/>
      <c r="I149" s="169"/>
      <c r="J149" s="167">
        <f>SUMIF('PP4'!$K$3:$K$201,"D5.4.2-Travel and Accommodation",'PP4'!$J$3:$J$201)</f>
        <v>0</v>
      </c>
      <c r="K149" s="168"/>
      <c r="L149" s="169"/>
      <c r="M149" s="167">
        <f>SUMIF('PP4'!$K$3:$K$201,"D5.4.2-External Expertise and Services",'PP4'!$J$3:$J$201)</f>
        <v>0</v>
      </c>
      <c r="N149" s="168"/>
      <c r="O149" s="169"/>
      <c r="P149" s="167">
        <f>SUMIF('PP4'!$K$3:$K$201,"D5.4.2-Equipment",'PP4'!$J$3:$J$201)</f>
        <v>0</v>
      </c>
      <c r="Q149" s="168"/>
      <c r="R149" s="169"/>
      <c r="S149" s="167">
        <f>SUMIF('PP4'!$K$3:$K$201,"D5.4.2-Infrastructure and Works",'PP4'!$J$3:$J$201)</f>
        <v>0</v>
      </c>
      <c r="T149" s="168"/>
      <c r="U149" s="169"/>
      <c r="V149" s="162">
        <f t="shared" si="3"/>
        <v>0</v>
      </c>
      <c r="W149" s="163"/>
      <c r="X149" s="163"/>
    </row>
    <row r="150" spans="1:24" x14ac:dyDescent="0.25">
      <c r="A150" s="171" t="s">
        <v>167</v>
      </c>
      <c r="B150" s="171" t="s">
        <v>50</v>
      </c>
      <c r="C150" s="171" t="s">
        <v>50</v>
      </c>
      <c r="D150" s="167">
        <f>SUMIF('PP4'!$K$3:$K$201,"D5.4.3-Staff Costs",'PP4'!$J$3:$J$201)</f>
        <v>0</v>
      </c>
      <c r="E150" s="168"/>
      <c r="F150" s="169"/>
      <c r="G150" s="167">
        <f>SUMIF('PP4'!$K$3:$K$201,"D5.4.3-Office and Administration",'PP4'!$J$3:$J$201)</f>
        <v>0</v>
      </c>
      <c r="H150" s="168"/>
      <c r="I150" s="169"/>
      <c r="J150" s="167">
        <f>SUMIF('PP4'!$K$3:$K$201,"D5.4.3-Travel and Accommodation",'PP4'!$J$3:$J$201)</f>
        <v>0</v>
      </c>
      <c r="K150" s="168"/>
      <c r="L150" s="169"/>
      <c r="M150" s="167">
        <f>SUMIF('PP4'!$K$3:$K$201,"D5.4.3-External Expertise and Services",'PP4'!$J$3:$J$201)</f>
        <v>0</v>
      </c>
      <c r="N150" s="168"/>
      <c r="O150" s="169"/>
      <c r="P150" s="167">
        <f>SUMIF('PP4'!$K$3:$K$201,"D5.4.3-Equipment",'PP4'!$J$3:$J$201)</f>
        <v>0</v>
      </c>
      <c r="Q150" s="168"/>
      <c r="R150" s="169"/>
      <c r="S150" s="167">
        <f>SUMIF('PP4'!$K$3:$K$201,"D5.4.3-Infrastructure and Works",'PP4'!$J$3:$J$201)</f>
        <v>0</v>
      </c>
      <c r="T150" s="168"/>
      <c r="U150" s="169"/>
      <c r="V150" s="162">
        <f t="shared" si="3"/>
        <v>0</v>
      </c>
      <c r="W150" s="163"/>
      <c r="X150" s="163"/>
    </row>
    <row r="151" spans="1:24" x14ac:dyDescent="0.25">
      <c r="A151" s="171" t="s">
        <v>173</v>
      </c>
      <c r="B151" s="171" t="s">
        <v>51</v>
      </c>
      <c r="C151" s="171" t="s">
        <v>51</v>
      </c>
      <c r="D151" s="167">
        <f>SUMIF('PP4'!$K$3:$K$201,"D5.4.4-Staff Costs",'PP4'!$J$3:$J$201)</f>
        <v>0</v>
      </c>
      <c r="E151" s="168"/>
      <c r="F151" s="169"/>
      <c r="G151" s="167">
        <f>SUMIF('PP4'!$K$3:$K$201,"D5.4.4-Office and Administration",'PP4'!$J$3:$J$201)</f>
        <v>0</v>
      </c>
      <c r="H151" s="168"/>
      <c r="I151" s="169"/>
      <c r="J151" s="167">
        <f>SUMIF('PP4'!$K$3:$K$201,"D5.4.4-Travel and Accommodation",'PP4'!$J$3:$J$201)</f>
        <v>0</v>
      </c>
      <c r="K151" s="168"/>
      <c r="L151" s="169"/>
      <c r="M151" s="167">
        <f>SUMIF('PP4'!$K$3:$K$201,"D5.4.4-External Expertise and Services",'PP4'!$J$3:$J$201)</f>
        <v>0</v>
      </c>
      <c r="N151" s="168"/>
      <c r="O151" s="169"/>
      <c r="P151" s="167">
        <f>SUMIF('PP4'!$K$3:$K$201,"D5.4.4-Equipment",'PP4'!$J$3:$J$201)</f>
        <v>0</v>
      </c>
      <c r="Q151" s="168"/>
      <c r="R151" s="169"/>
      <c r="S151" s="167">
        <f>SUMIF('PP4'!$K$3:$K$201,"D5.4.4-Infrastructure and Works",'PP4'!$J$3:$J$201)</f>
        <v>0</v>
      </c>
      <c r="T151" s="168"/>
      <c r="U151" s="169"/>
      <c r="V151" s="162">
        <f t="shared" si="3"/>
        <v>0</v>
      </c>
      <c r="W151" s="163"/>
      <c r="X151" s="163"/>
    </row>
    <row r="152" spans="1:24" x14ac:dyDescent="0.25">
      <c r="A152" s="171" t="s">
        <v>179</v>
      </c>
      <c r="B152" s="171" t="s">
        <v>52</v>
      </c>
      <c r="C152" s="171" t="s">
        <v>52</v>
      </c>
      <c r="D152" s="167">
        <f>SUMIF('PP4'!$K$3:$K$201,"D5.4.5-Staff Costs",'PP4'!$J$3:$J$201)</f>
        <v>0</v>
      </c>
      <c r="E152" s="168"/>
      <c r="F152" s="169"/>
      <c r="G152" s="167">
        <f>SUMIF('PP4'!$K$3:$K$201,"D5.4.5-Office and Administration",'PP4'!$J$3:$J$201)</f>
        <v>0</v>
      </c>
      <c r="H152" s="168"/>
      <c r="I152" s="169"/>
      <c r="J152" s="167">
        <f>SUMIF('PP4'!$K$3:$K$201,"D5.4.5-Travel and Accommodation",'PP4'!$J$3:$J$201)</f>
        <v>0</v>
      </c>
      <c r="K152" s="168"/>
      <c r="L152" s="169"/>
      <c r="M152" s="167">
        <f>SUMIF('PP4'!$K$3:$K$201,"D5.4.5-External Expertise and Services",'PP4'!$J$3:$J$201)</f>
        <v>0</v>
      </c>
      <c r="N152" s="168"/>
      <c r="O152" s="169"/>
      <c r="P152" s="167">
        <f>SUMIF('PP4'!$K$3:$K$201,"D5.4.5-Equipment",'PP4'!$J$3:$J$201)</f>
        <v>0</v>
      </c>
      <c r="Q152" s="168"/>
      <c r="R152" s="169"/>
      <c r="S152" s="167">
        <f>SUMIF('PP4'!$K$3:$K$201,"D5.4.5-Infrastructure and Works",'PP4'!$J$3:$J$201)</f>
        <v>0</v>
      </c>
      <c r="T152" s="168"/>
      <c r="U152" s="169"/>
      <c r="V152" s="162">
        <f t="shared" si="3"/>
        <v>0</v>
      </c>
      <c r="W152" s="163"/>
      <c r="X152" s="163"/>
    </row>
    <row r="153" spans="1:24" x14ac:dyDescent="0.25">
      <c r="A153" s="180" t="s">
        <v>278</v>
      </c>
      <c r="B153" s="180"/>
      <c r="C153" s="180" t="s">
        <v>275</v>
      </c>
      <c r="D153" s="164">
        <f>SUM(D154:D158)</f>
        <v>0</v>
      </c>
      <c r="E153" s="165"/>
      <c r="F153" s="166"/>
      <c r="G153" s="164">
        <f>SUM(G154:G158)</f>
        <v>0</v>
      </c>
      <c r="H153" s="165"/>
      <c r="I153" s="166"/>
      <c r="J153" s="164">
        <f>SUM(J154:J158)</f>
        <v>0</v>
      </c>
      <c r="K153" s="165"/>
      <c r="L153" s="166"/>
      <c r="M153" s="164">
        <f>SUM(M154:M158)</f>
        <v>0</v>
      </c>
      <c r="N153" s="165"/>
      <c r="O153" s="166"/>
      <c r="P153" s="164">
        <f>SUM(P154:P158)</f>
        <v>0</v>
      </c>
      <c r="Q153" s="165"/>
      <c r="R153" s="166"/>
      <c r="S153" s="164">
        <f>SUM(S154:S158)</f>
        <v>0</v>
      </c>
      <c r="T153" s="165"/>
      <c r="U153" s="166"/>
      <c r="V153" s="160">
        <f t="shared" si="3"/>
        <v>0</v>
      </c>
      <c r="W153" s="161"/>
      <c r="X153" s="161"/>
    </row>
    <row r="154" spans="1:24" x14ac:dyDescent="0.25">
      <c r="A154" s="171" t="s">
        <v>156</v>
      </c>
      <c r="B154" s="171" t="s">
        <v>53</v>
      </c>
      <c r="C154" s="171" t="s">
        <v>53</v>
      </c>
      <c r="D154" s="167">
        <f>SUMIF('PP4'!$K$3:$K$201,"D6.4.1-Staff Costs",'PP4'!$J$3:$J$201)</f>
        <v>0</v>
      </c>
      <c r="E154" s="168"/>
      <c r="F154" s="169"/>
      <c r="G154" s="167">
        <f>SUMIF('PP4'!$K$3:$K$201,"D6.4.1-Office and Administration",'PP4'!$J$3:$J$201)</f>
        <v>0</v>
      </c>
      <c r="H154" s="168"/>
      <c r="I154" s="169"/>
      <c r="J154" s="167">
        <f>SUMIF('PP4'!$K$3:$K$201,"D6.4.1-Travel and Accommodation",'PP4'!$J$3:$J$201)</f>
        <v>0</v>
      </c>
      <c r="K154" s="168"/>
      <c r="L154" s="169"/>
      <c r="M154" s="167">
        <f>SUMIF('PP4'!$K$3:$K$201,"D6.4.1-External Expertise and Services",'PP4'!$J$3:$J$201)</f>
        <v>0</v>
      </c>
      <c r="N154" s="168"/>
      <c r="O154" s="169"/>
      <c r="P154" s="167">
        <f>SUMIF('PP4'!$K$3:$K$201,"D6.4.1-Equipment",'PP4'!$J$3:$J$201)</f>
        <v>0</v>
      </c>
      <c r="Q154" s="168"/>
      <c r="R154" s="169"/>
      <c r="S154" s="167">
        <f>SUMIF('PP4'!$K$3:$K$201,"D6.4.1-Infrastructure and Works",'PP4'!$J$3:$J$201)</f>
        <v>0</v>
      </c>
      <c r="T154" s="168"/>
      <c r="U154" s="169"/>
      <c r="V154" s="162">
        <f t="shared" si="3"/>
        <v>0</v>
      </c>
      <c r="W154" s="163"/>
      <c r="X154" s="163"/>
    </row>
    <row r="155" spans="1:24" x14ac:dyDescent="0.25">
      <c r="A155" s="171" t="s">
        <v>162</v>
      </c>
      <c r="B155" s="171" t="s">
        <v>54</v>
      </c>
      <c r="C155" s="171" t="s">
        <v>54</v>
      </c>
      <c r="D155" s="167">
        <f>SUMIF('PP4'!$K$3:$K$201,"D6.4.2-Staff Costs",'PP4'!$J$3:$J$201)</f>
        <v>0</v>
      </c>
      <c r="E155" s="168"/>
      <c r="F155" s="169"/>
      <c r="G155" s="167">
        <f>SUMIF('PP4'!$K$3:$K$201,"D6.4.2-Office and Administration",'PP4'!$J$3:$J$201)</f>
        <v>0</v>
      </c>
      <c r="H155" s="168"/>
      <c r="I155" s="169"/>
      <c r="J155" s="167">
        <f>SUMIF('PP4'!$K$3:$K$201,"D6.4.2-Travel and Accommodation",'PP4'!$J$3:$J$201)</f>
        <v>0</v>
      </c>
      <c r="K155" s="168"/>
      <c r="L155" s="169"/>
      <c r="M155" s="167">
        <f>SUMIF('PP4'!$K$3:$K$201,"D6.4.2-External Expertise and Services",'PP4'!$J$3:$J$201)</f>
        <v>0</v>
      </c>
      <c r="N155" s="168"/>
      <c r="O155" s="169"/>
      <c r="P155" s="167">
        <f>SUMIF('PP4'!$K$3:$K$201,"D6.4.2-Equipment",'PP4'!$J$3:$J$201)</f>
        <v>0</v>
      </c>
      <c r="Q155" s="168"/>
      <c r="R155" s="169"/>
      <c r="S155" s="167">
        <f>SUMIF('PP4'!$K$3:$K$201,"D6.4.2-Infrastructure and Works",'PP4'!$J$3:$J$201)</f>
        <v>0</v>
      </c>
      <c r="T155" s="168"/>
      <c r="U155" s="169"/>
      <c r="V155" s="162">
        <f t="shared" si="3"/>
        <v>0</v>
      </c>
      <c r="W155" s="163"/>
      <c r="X155" s="163"/>
    </row>
    <row r="156" spans="1:24" x14ac:dyDescent="0.25">
      <c r="A156" s="171" t="s">
        <v>168</v>
      </c>
      <c r="B156" s="171" t="s">
        <v>55</v>
      </c>
      <c r="C156" s="171" t="s">
        <v>55</v>
      </c>
      <c r="D156" s="167">
        <f>SUMIF('PP4'!$K$3:$K$201,"D6.4.3-Staff Costs",'PP4'!$J$3:$J$201)</f>
        <v>0</v>
      </c>
      <c r="E156" s="168"/>
      <c r="F156" s="169"/>
      <c r="G156" s="167">
        <f>SUMIF('PP4'!$K$3:$K$201,"D6.4.3-Office and Administration",'PP4'!$J$3:$J$201)</f>
        <v>0</v>
      </c>
      <c r="H156" s="168"/>
      <c r="I156" s="169"/>
      <c r="J156" s="167">
        <f>SUMIF('PP4'!$K$3:$K$201,"D6.4.3-Travel and Accommodation",'PP4'!$J$3:$J$201)</f>
        <v>0</v>
      </c>
      <c r="K156" s="168"/>
      <c r="L156" s="169"/>
      <c r="M156" s="167">
        <f>SUMIF('PP4'!$K$3:$K$201,"D6.4.3-External Expertise and Services",'PP4'!$J$3:$J$201)</f>
        <v>0</v>
      </c>
      <c r="N156" s="168"/>
      <c r="O156" s="169"/>
      <c r="P156" s="167">
        <f>SUMIF('PP4'!$K$3:$K$201,"D6.4.3-Equipment",'PP4'!$J$3:$J$201)</f>
        <v>0</v>
      </c>
      <c r="Q156" s="168"/>
      <c r="R156" s="169"/>
      <c r="S156" s="167">
        <f>SUMIF('PP4'!$K$3:$K$201,"D6.4.3-Infrastructure and Works",'PP4'!$J$3:$J$201)</f>
        <v>0</v>
      </c>
      <c r="T156" s="168"/>
      <c r="U156" s="169"/>
      <c r="V156" s="162">
        <f t="shared" si="3"/>
        <v>0</v>
      </c>
      <c r="W156" s="163"/>
      <c r="X156" s="163"/>
    </row>
    <row r="157" spans="1:24" x14ac:dyDescent="0.25">
      <c r="A157" s="171" t="s">
        <v>174</v>
      </c>
      <c r="B157" s="171" t="s">
        <v>56</v>
      </c>
      <c r="C157" s="171" t="s">
        <v>56</v>
      </c>
      <c r="D157" s="167">
        <f>SUMIF('PP4'!$K$3:$K$201,"D6.4.4-Staff Costs",'PP4'!$J$3:$J$201)</f>
        <v>0</v>
      </c>
      <c r="E157" s="168"/>
      <c r="F157" s="169"/>
      <c r="G157" s="167">
        <f>SUMIF('PP4'!$K$3:$K$201,"D6.4.4-Office and Administration",'PP4'!$J$3:$J$201)</f>
        <v>0</v>
      </c>
      <c r="H157" s="168"/>
      <c r="I157" s="169"/>
      <c r="J157" s="167">
        <f>SUMIF('PP4'!$K$3:$K$201,"D6.4.4-Travel and Accommodation",'PP4'!$J$3:$J$201)</f>
        <v>0</v>
      </c>
      <c r="K157" s="168"/>
      <c r="L157" s="169"/>
      <c r="M157" s="167">
        <f>SUMIF('PP4'!$K$3:$K$201,"D6.4.4-External Expertise and Services",'PP4'!$J$3:$J$201)</f>
        <v>0</v>
      </c>
      <c r="N157" s="168"/>
      <c r="O157" s="169"/>
      <c r="P157" s="167">
        <f>SUMIF('PP4'!$K$3:$K$201,"D6.4.4-Equipment",'PP4'!$J$3:$J$201)</f>
        <v>0</v>
      </c>
      <c r="Q157" s="168"/>
      <c r="R157" s="169"/>
      <c r="S157" s="167">
        <f>SUMIF('PP4'!$K$3:$K$201,"D6.4.4-Infrastructure and Works",'PP4'!$J$3:$J$201)</f>
        <v>0</v>
      </c>
      <c r="T157" s="168"/>
      <c r="U157" s="169"/>
      <c r="V157" s="162">
        <f t="shared" si="3"/>
        <v>0</v>
      </c>
      <c r="W157" s="163"/>
      <c r="X157" s="163"/>
    </row>
    <row r="158" spans="1:24" x14ac:dyDescent="0.25">
      <c r="A158" s="171" t="s">
        <v>180</v>
      </c>
      <c r="B158" s="171"/>
      <c r="C158" s="171"/>
      <c r="D158" s="167">
        <f>SUMIF('PP4'!$K$3:$K$201,"D6.4.5-Staff Costs",'PP4'!$J$3:$J$201)</f>
        <v>0</v>
      </c>
      <c r="E158" s="168"/>
      <c r="F158" s="169"/>
      <c r="G158" s="167">
        <f>SUMIF('PP4'!$K$3:$K$201,"D6.4.5-Office and Administration",'PP4'!$J$3:$J$201)</f>
        <v>0</v>
      </c>
      <c r="H158" s="168"/>
      <c r="I158" s="169"/>
      <c r="J158" s="167">
        <f>SUMIF('PP4'!$K$3:$K$201,"D6.4.5-Travel and Accommodation",'PP4'!$J$3:$J$201)</f>
        <v>0</v>
      </c>
      <c r="K158" s="168"/>
      <c r="L158" s="169"/>
      <c r="M158" s="167">
        <f>SUMIF('PP4'!$K$3:$K$201,"D6.4.5-External Expertise and Services",'PP4'!$J$3:$J$201)</f>
        <v>0</v>
      </c>
      <c r="N158" s="168"/>
      <c r="O158" s="169"/>
      <c r="P158" s="167">
        <f>SUMIF('PP4'!$K$3:$K$201,"D6.4.5-Equipment",'PP4'!$J$3:$J$201)</f>
        <v>0</v>
      </c>
      <c r="Q158" s="168"/>
      <c r="R158" s="169"/>
      <c r="S158" s="167">
        <f>SUMIF('PP4'!$K$3:$K$201,"D6.4.5-Infrastructure and Works",'PP4'!$J$3:$J$201)</f>
        <v>0</v>
      </c>
      <c r="T158" s="168"/>
      <c r="U158" s="169"/>
      <c r="V158" s="162">
        <f t="shared" si="3"/>
        <v>0</v>
      </c>
      <c r="W158" s="163"/>
      <c r="X158" s="163"/>
    </row>
    <row r="159" spans="1:24" x14ac:dyDescent="0.25">
      <c r="A159" s="187" t="s">
        <v>280</v>
      </c>
      <c r="B159" s="187"/>
      <c r="C159" s="187"/>
      <c r="D159" s="174">
        <f>D153+D147+D141+D135+D129+D123</f>
        <v>0</v>
      </c>
      <c r="E159" s="175"/>
      <c r="F159" s="176"/>
      <c r="G159" s="174">
        <f>G153+G147+G141+G135+G129+G123</f>
        <v>0</v>
      </c>
      <c r="H159" s="175"/>
      <c r="I159" s="176"/>
      <c r="J159" s="174">
        <f>J153+J147+J141+J135+J129+J123</f>
        <v>0</v>
      </c>
      <c r="K159" s="175"/>
      <c r="L159" s="176"/>
      <c r="M159" s="174">
        <f>M153+M147+M141+M135+M129+M123</f>
        <v>0</v>
      </c>
      <c r="N159" s="175"/>
      <c r="O159" s="176"/>
      <c r="P159" s="174">
        <f>P153+P147+P141+P135+P129+P123</f>
        <v>0</v>
      </c>
      <c r="Q159" s="175"/>
      <c r="R159" s="176"/>
      <c r="S159" s="174">
        <f>S153+S147+S141+S135+S129+S123</f>
        <v>0</v>
      </c>
      <c r="T159" s="175"/>
      <c r="U159" s="176"/>
      <c r="V159" s="172">
        <f t="shared" si="3"/>
        <v>0</v>
      </c>
      <c r="W159" s="173"/>
      <c r="X159" s="162"/>
    </row>
    <row r="160" spans="1:24" x14ac:dyDescent="0.2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7"/>
      <c r="W160" s="47"/>
      <c r="X160" s="47"/>
    </row>
    <row r="161" spans="1:24" ht="15" customHeight="1" x14ac:dyDescent="0.25">
      <c r="A161" s="177" t="s">
        <v>389</v>
      </c>
      <c r="B161" s="178"/>
      <c r="C161" s="178"/>
      <c r="D161" s="181" t="s">
        <v>18</v>
      </c>
      <c r="E161" s="182"/>
      <c r="F161" s="183"/>
      <c r="G161" s="181" t="s">
        <v>19</v>
      </c>
      <c r="H161" s="182"/>
      <c r="I161" s="183"/>
      <c r="J161" s="181" t="s">
        <v>312</v>
      </c>
      <c r="K161" s="182"/>
      <c r="L161" s="183"/>
      <c r="M161" s="181" t="s">
        <v>20</v>
      </c>
      <c r="N161" s="182"/>
      <c r="O161" s="183"/>
      <c r="P161" s="181" t="s">
        <v>21</v>
      </c>
      <c r="Q161" s="182"/>
      <c r="R161" s="183"/>
      <c r="S161" s="181" t="s">
        <v>262</v>
      </c>
      <c r="T161" s="182"/>
      <c r="U161" s="183"/>
      <c r="V161" s="188" t="s">
        <v>280</v>
      </c>
      <c r="W161" s="188"/>
      <c r="X161" s="188"/>
    </row>
    <row r="162" spans="1:24" ht="48.75" customHeight="1" x14ac:dyDescent="0.25">
      <c r="A162" s="179">
        <f>'Cover page'!C27</f>
        <v>0</v>
      </c>
      <c r="B162" s="179"/>
      <c r="C162" s="179"/>
      <c r="D162" s="184"/>
      <c r="E162" s="185"/>
      <c r="F162" s="186"/>
      <c r="G162" s="184"/>
      <c r="H162" s="185"/>
      <c r="I162" s="186"/>
      <c r="J162" s="184"/>
      <c r="K162" s="185"/>
      <c r="L162" s="186"/>
      <c r="M162" s="184"/>
      <c r="N162" s="185"/>
      <c r="O162" s="186"/>
      <c r="P162" s="184"/>
      <c r="Q162" s="185"/>
      <c r="R162" s="186"/>
      <c r="S162" s="184"/>
      <c r="T162" s="185"/>
      <c r="U162" s="186"/>
      <c r="V162" s="188"/>
      <c r="W162" s="188"/>
      <c r="X162" s="188"/>
    </row>
    <row r="163" spans="1:24" x14ac:dyDescent="0.25">
      <c r="A163" s="180" t="s">
        <v>272</v>
      </c>
      <c r="B163" s="180"/>
      <c r="C163" s="180"/>
      <c r="D163" s="164">
        <f>SUM(D164:D168)</f>
        <v>0</v>
      </c>
      <c r="E163" s="165"/>
      <c r="F163" s="166"/>
      <c r="G163" s="164">
        <f>SUM(G164:G168)</f>
        <v>0</v>
      </c>
      <c r="H163" s="165"/>
      <c r="I163" s="166"/>
      <c r="J163" s="164">
        <f>SUM(J164:J168)</f>
        <v>0</v>
      </c>
      <c r="K163" s="165"/>
      <c r="L163" s="166"/>
      <c r="M163" s="164">
        <f>SUM(M164:M168)</f>
        <v>0</v>
      </c>
      <c r="N163" s="165"/>
      <c r="O163" s="166"/>
      <c r="P163" s="164">
        <f>SUM(P164:P168)</f>
        <v>0</v>
      </c>
      <c r="Q163" s="165"/>
      <c r="R163" s="166"/>
      <c r="S163" s="164">
        <f>SUM(S164:S168)</f>
        <v>0</v>
      </c>
      <c r="T163" s="165"/>
      <c r="U163" s="166"/>
      <c r="V163" s="160">
        <f t="shared" ref="V163:V199" si="4">SUM(D163:S163)</f>
        <v>0</v>
      </c>
      <c r="W163" s="161"/>
      <c r="X163" s="161"/>
    </row>
    <row r="164" spans="1:24" x14ac:dyDescent="0.25">
      <c r="A164" s="171" t="s">
        <v>193</v>
      </c>
      <c r="B164" s="171"/>
      <c r="C164" s="171"/>
      <c r="D164" s="167">
        <f>SUMIF('PP5'!$K$3:$K$201,"D1.5.1-Staff Costs",'PP5'!$J$3:$J$201)</f>
        <v>0</v>
      </c>
      <c r="E164" s="168"/>
      <c r="F164" s="169"/>
      <c r="G164" s="167">
        <f>SUMIF('PP5'!$K$3:$K$201,"D1.5.1-Office and Administration",'PP5'!$J$3:$J$201)</f>
        <v>0</v>
      </c>
      <c r="H164" s="168"/>
      <c r="I164" s="169"/>
      <c r="J164" s="167">
        <f>SUMIF('PP5'!$K$3:$K$201,"D1.5.1-Travel and Accommodation",'PP5'!$J$3:$J$201)</f>
        <v>0</v>
      </c>
      <c r="K164" s="168"/>
      <c r="L164" s="169"/>
      <c r="M164" s="167">
        <f>SUMIF('PP5'!$K$3:$K$201,"D1.5.1-External Expertise and Services",'PP5'!$J$3:$J$201)</f>
        <v>0</v>
      </c>
      <c r="N164" s="168"/>
      <c r="O164" s="169"/>
      <c r="P164" s="167">
        <f>SUMIF('PP5'!$K$3:$K$201,"D1.5.1-Equipment",'PP5'!$J$3:$J$201)</f>
        <v>0</v>
      </c>
      <c r="Q164" s="168"/>
      <c r="R164" s="169"/>
      <c r="S164" s="167">
        <f>SUMIF('PP5'!$K$3:$K$201,"D1.5.1-Infrastructure and Works",'PP5'!$J$3:$J$201)</f>
        <v>0</v>
      </c>
      <c r="T164" s="168"/>
      <c r="U164" s="169"/>
      <c r="V164" s="162">
        <f t="shared" si="4"/>
        <v>0</v>
      </c>
      <c r="W164" s="163"/>
      <c r="X164" s="163"/>
    </row>
    <row r="165" spans="1:24" x14ac:dyDescent="0.25">
      <c r="A165" s="171" t="s">
        <v>199</v>
      </c>
      <c r="B165" s="171"/>
      <c r="C165" s="171"/>
      <c r="D165" s="167">
        <f>SUMIF('PP5'!$K$3:$K$201,"D1.5.2-Staff Costs",'PP5'!$J$3:$J$201)</f>
        <v>0</v>
      </c>
      <c r="E165" s="168"/>
      <c r="F165" s="169"/>
      <c r="G165" s="167">
        <f>SUMIF('PP5'!$K$3:$K$201,"D1.5.2-Office and Administration",'PP5'!$J$3:$J$201)</f>
        <v>0</v>
      </c>
      <c r="H165" s="168"/>
      <c r="I165" s="169"/>
      <c r="J165" s="167">
        <f>SUMIF('PP5'!$K$3:$K$201,"D1.5.2-Travel and Accommodation",'PP5'!$J$3:$J$201)</f>
        <v>0</v>
      </c>
      <c r="K165" s="168"/>
      <c r="L165" s="169"/>
      <c r="M165" s="167">
        <f>SUMIF('PP5'!$K$3:$K$201,"D1.5.2-External Expertise and Services",'PP5'!$J$3:$J$201)</f>
        <v>0</v>
      </c>
      <c r="N165" s="168"/>
      <c r="O165" s="169"/>
      <c r="P165" s="167">
        <f>SUMIF('PP5'!$K$3:$K$201,"D1.5.2-Equipment",'PP5'!$J$3:$J$201)</f>
        <v>0</v>
      </c>
      <c r="Q165" s="168"/>
      <c r="R165" s="169"/>
      <c r="S165" s="167">
        <f>SUMIF('PP5'!$K$3:$K$201,"D1.5.2-Infrastructure and Works",'PP5'!$J$3:$J$201)</f>
        <v>0</v>
      </c>
      <c r="T165" s="168"/>
      <c r="U165" s="169"/>
      <c r="V165" s="162">
        <f t="shared" si="4"/>
        <v>0</v>
      </c>
      <c r="W165" s="163"/>
      <c r="X165" s="163"/>
    </row>
    <row r="166" spans="1:24" x14ac:dyDescent="0.25">
      <c r="A166" s="171" t="s">
        <v>205</v>
      </c>
      <c r="B166" s="171" t="s">
        <v>30</v>
      </c>
      <c r="C166" s="171" t="s">
        <v>30</v>
      </c>
      <c r="D166" s="167">
        <f>SUMIF('PP5'!$K$3:$K$201,"D1.5.3-Staff Costs",'PP5'!$J$3:$J$201)</f>
        <v>0</v>
      </c>
      <c r="E166" s="168"/>
      <c r="F166" s="169"/>
      <c r="G166" s="167">
        <f>SUMIF('PP5'!$K$3:$K$201,"D1.5.3-Office and Administration",'PP5'!$J$3:$J$201)</f>
        <v>0</v>
      </c>
      <c r="H166" s="168"/>
      <c r="I166" s="169"/>
      <c r="J166" s="167">
        <f>SUMIF('PP5'!$K$3:$K$201,"D1.5.3-Travel and Accommodation",'PP5'!$J$3:$J$201)</f>
        <v>0</v>
      </c>
      <c r="K166" s="168"/>
      <c r="L166" s="169"/>
      <c r="M166" s="167">
        <f>SUMIF('PP5'!$K$3:$K$201,"D1.5.3-External Expertise and Services",'PP5'!$J$3:$J$201)</f>
        <v>0</v>
      </c>
      <c r="N166" s="168"/>
      <c r="O166" s="169"/>
      <c r="P166" s="167">
        <f>SUMIF('PP5'!$K$3:$K$201,"D1.5.3-Equipment",'PP5'!$J$3:$J$201)</f>
        <v>0</v>
      </c>
      <c r="Q166" s="168"/>
      <c r="R166" s="169"/>
      <c r="S166" s="167">
        <f>SUMIF('PP5'!$K$3:$K$201,"D1.5.3-Infrastructure and Works",'PP5'!$J$3:$J$201)</f>
        <v>0</v>
      </c>
      <c r="T166" s="168"/>
      <c r="U166" s="169"/>
      <c r="V166" s="162">
        <f t="shared" si="4"/>
        <v>0</v>
      </c>
      <c r="W166" s="163"/>
      <c r="X166" s="163"/>
    </row>
    <row r="167" spans="1:24" x14ac:dyDescent="0.25">
      <c r="A167" s="171" t="s">
        <v>211</v>
      </c>
      <c r="B167" s="171" t="s">
        <v>31</v>
      </c>
      <c r="C167" s="171" t="s">
        <v>31</v>
      </c>
      <c r="D167" s="167">
        <f>SUMIF('PP5'!$K$3:$K$201,"D1.5.4-Staff Costs",'PP5'!$J$3:$J$201)</f>
        <v>0</v>
      </c>
      <c r="E167" s="168"/>
      <c r="F167" s="169"/>
      <c r="G167" s="167">
        <f>SUMIF('PP5'!$K$3:$K$201,"D1.5.4-Office and Administration",'PP5'!$J$3:$J$201)</f>
        <v>0</v>
      </c>
      <c r="H167" s="168"/>
      <c r="I167" s="169"/>
      <c r="J167" s="167">
        <f>SUMIF('PP5'!$K$3:$K$201,"D1.5.4-Travel and Accommodation",'PP5'!$J$3:$J$201)</f>
        <v>0</v>
      </c>
      <c r="K167" s="168"/>
      <c r="L167" s="169"/>
      <c r="M167" s="167">
        <f>SUMIF('PP5'!$K$3:$K$201,"D1.5.4-External Expertise and Services",'PP5'!$J$3:$J$201)</f>
        <v>0</v>
      </c>
      <c r="N167" s="168"/>
      <c r="O167" s="169"/>
      <c r="P167" s="167">
        <f>SUMIF('PP5'!$K$3:$K$201,"D1.5.4-Equipment",'PP5'!$J$3:$J$201)</f>
        <v>0</v>
      </c>
      <c r="Q167" s="168"/>
      <c r="R167" s="169"/>
      <c r="S167" s="167">
        <f>SUMIF('PP5'!$K$3:$K$201,"D1.5.4-Infrastructure and Works",'PP5'!$J$3:$J$201)</f>
        <v>0</v>
      </c>
      <c r="T167" s="168"/>
      <c r="U167" s="169"/>
      <c r="V167" s="162">
        <f t="shared" si="4"/>
        <v>0</v>
      </c>
      <c r="W167" s="163"/>
      <c r="X167" s="163"/>
    </row>
    <row r="168" spans="1:24" x14ac:dyDescent="0.25">
      <c r="A168" s="171" t="s">
        <v>217</v>
      </c>
      <c r="B168" s="171" t="s">
        <v>32</v>
      </c>
      <c r="C168" s="171" t="s">
        <v>32</v>
      </c>
      <c r="D168" s="167">
        <f>SUMIF('PP5'!$K$3:$K$201,"D1.5.5-Staff Costs",'PP5'!$J$3:$J$201)</f>
        <v>0</v>
      </c>
      <c r="E168" s="168"/>
      <c r="F168" s="169"/>
      <c r="G168" s="167">
        <f>SUMIF('PP5'!$K$3:$K$201,"D1.5.5-Office and Administration",'PP5'!$J$3:$J$201)</f>
        <v>0</v>
      </c>
      <c r="H168" s="168"/>
      <c r="I168" s="169"/>
      <c r="J168" s="167">
        <f>SUMIF('PP5'!$K$3:$K$201,"D1.5.5-Travel and Accommodation",'PP5'!$J$3:$J$201)</f>
        <v>0</v>
      </c>
      <c r="K168" s="168"/>
      <c r="L168" s="169"/>
      <c r="M168" s="167">
        <f>SUMIF('PP5'!$K$3:$K$201,"D1.5.5-External Expertise and Services",'PP5'!$J$3:$J$201)</f>
        <v>0</v>
      </c>
      <c r="N168" s="168"/>
      <c r="O168" s="169"/>
      <c r="P168" s="167">
        <f>SUMIF('PP5'!$K$3:$K$201,"D1.5.5-Equipment",'PP5'!$J$3:$J$201)</f>
        <v>0</v>
      </c>
      <c r="Q168" s="168"/>
      <c r="R168" s="169"/>
      <c r="S168" s="167">
        <f>SUMIF('PP5'!$K$3:$K$201,"D1.5.5-Infrastructure and Works",'PP5'!$J$3:$J$201)</f>
        <v>0</v>
      </c>
      <c r="T168" s="168"/>
      <c r="U168" s="169"/>
      <c r="V168" s="162">
        <f t="shared" si="4"/>
        <v>0</v>
      </c>
      <c r="W168" s="163"/>
      <c r="X168" s="163"/>
    </row>
    <row r="169" spans="1:24" x14ac:dyDescent="0.25">
      <c r="A169" s="180" t="s">
        <v>273</v>
      </c>
      <c r="B169" s="180"/>
      <c r="C169" s="180"/>
      <c r="D169" s="164">
        <f>SUM(D170:D174)</f>
        <v>0</v>
      </c>
      <c r="E169" s="165"/>
      <c r="F169" s="166"/>
      <c r="G169" s="164">
        <f>SUM(G170:G174)</f>
        <v>0</v>
      </c>
      <c r="H169" s="165"/>
      <c r="I169" s="166"/>
      <c r="J169" s="164">
        <f>SUM(J170:J174)</f>
        <v>0</v>
      </c>
      <c r="K169" s="165"/>
      <c r="L169" s="166"/>
      <c r="M169" s="164">
        <f>SUM(M170:M174)</f>
        <v>0</v>
      </c>
      <c r="N169" s="165"/>
      <c r="O169" s="166"/>
      <c r="P169" s="164">
        <f>SUM(P170:P174)</f>
        <v>0</v>
      </c>
      <c r="Q169" s="165"/>
      <c r="R169" s="166"/>
      <c r="S169" s="164">
        <f>SUM(S170:S174)</f>
        <v>0</v>
      </c>
      <c r="T169" s="165"/>
      <c r="U169" s="166"/>
      <c r="V169" s="160">
        <f t="shared" si="4"/>
        <v>0</v>
      </c>
      <c r="W169" s="161"/>
      <c r="X169" s="161"/>
    </row>
    <row r="170" spans="1:24" x14ac:dyDescent="0.25">
      <c r="A170" s="171" t="s">
        <v>194</v>
      </c>
      <c r="B170" s="171" t="s">
        <v>33</v>
      </c>
      <c r="C170" s="171" t="s">
        <v>33</v>
      </c>
      <c r="D170" s="167">
        <f>SUMIF('PP5'!$K$3:$K$201,"D2.5.1-Staff Costs",'PP5'!$J$3:$J$201)</f>
        <v>0</v>
      </c>
      <c r="E170" s="168"/>
      <c r="F170" s="169"/>
      <c r="G170" s="167">
        <f>SUMIF('PP5'!$K$3:$K$201,"D2.5.1-Office and Administration",'PP5'!$J$3:$J$201)</f>
        <v>0</v>
      </c>
      <c r="H170" s="168"/>
      <c r="I170" s="169"/>
      <c r="J170" s="167">
        <f>SUMIF('PP5'!$K$3:$K$201,"D2.5.1-Travel and Accommodation",'PP5'!$J$3:$J$201)</f>
        <v>0</v>
      </c>
      <c r="K170" s="168"/>
      <c r="L170" s="169"/>
      <c r="M170" s="167">
        <f>SUMIF('PP5'!$K$3:$K$201,"D2.5.1-External Expertise and Services",'PP5'!$J$3:$J$201)</f>
        <v>0</v>
      </c>
      <c r="N170" s="168"/>
      <c r="O170" s="169"/>
      <c r="P170" s="167">
        <f>SUMIF('PP5'!$K$3:$K$201,"D2.5.1-Equipment",'PP5'!$J$3:$J$201)</f>
        <v>0</v>
      </c>
      <c r="Q170" s="168"/>
      <c r="R170" s="169"/>
      <c r="S170" s="167">
        <f>SUMIF('PP5'!$K$3:$K$201,"D2.5.1-Infrastructure and Works",'PP5'!$J$3:$J$201)</f>
        <v>0</v>
      </c>
      <c r="T170" s="168"/>
      <c r="U170" s="169"/>
      <c r="V170" s="162">
        <f t="shared" si="4"/>
        <v>0</v>
      </c>
      <c r="W170" s="163"/>
      <c r="X170" s="163"/>
    </row>
    <row r="171" spans="1:24" x14ac:dyDescent="0.25">
      <c r="A171" s="171" t="s">
        <v>200</v>
      </c>
      <c r="B171" s="171" t="s">
        <v>34</v>
      </c>
      <c r="C171" s="171" t="s">
        <v>34</v>
      </c>
      <c r="D171" s="167">
        <f>SUMIF('PP5'!$K$3:$K$201,"D2.5.2-Staff Costs",'PP5'!$J$3:$J$201)</f>
        <v>0</v>
      </c>
      <c r="E171" s="168"/>
      <c r="F171" s="169"/>
      <c r="G171" s="167">
        <f>SUMIF('PP5'!$K$3:$K$201,"D2.5.2-Office and Administration",'PP5'!$J$3:$J$201)</f>
        <v>0</v>
      </c>
      <c r="H171" s="168"/>
      <c r="I171" s="169"/>
      <c r="J171" s="167">
        <f>SUMIF('PP5'!$K$3:$K$201,"D2.5.2-Travel and Accommodation",'PP5'!$J$3:$J$201)</f>
        <v>0</v>
      </c>
      <c r="K171" s="168"/>
      <c r="L171" s="169"/>
      <c r="M171" s="167">
        <f>SUMIF('PP5'!$K$3:$K$201,"D2.5.2-External Expertise and Services",'PP5'!$J$3:$J$201)</f>
        <v>0</v>
      </c>
      <c r="N171" s="168"/>
      <c r="O171" s="169"/>
      <c r="P171" s="167">
        <f>SUMIF('PP5'!$K$3:$K$201,"D2.5.2-Equipment",'PP5'!$J$3:$J$201)</f>
        <v>0</v>
      </c>
      <c r="Q171" s="168"/>
      <c r="R171" s="169"/>
      <c r="S171" s="167">
        <f>SUMIF('PP5'!$K$3:$K$201,"D2.5.2-Infrastructure and Works",'PP5'!$J$3:$J$201)</f>
        <v>0</v>
      </c>
      <c r="T171" s="168"/>
      <c r="U171" s="169"/>
      <c r="V171" s="162">
        <f t="shared" si="4"/>
        <v>0</v>
      </c>
      <c r="W171" s="163"/>
      <c r="X171" s="163"/>
    </row>
    <row r="172" spans="1:24" x14ac:dyDescent="0.25">
      <c r="A172" s="171" t="s">
        <v>206</v>
      </c>
      <c r="B172" s="171" t="s">
        <v>35</v>
      </c>
      <c r="C172" s="171" t="s">
        <v>35</v>
      </c>
      <c r="D172" s="167">
        <f>SUMIF('PP5'!$K$3:$K$201,"D2.5.3-Staff Costs",'PP5'!$J$3:$J$201)</f>
        <v>0</v>
      </c>
      <c r="E172" s="168"/>
      <c r="F172" s="169"/>
      <c r="G172" s="167">
        <f>SUMIF('PP5'!$K$3:$K$201,"D2.5.3-Office and Administration",'PP5'!$J$3:$J$201)</f>
        <v>0</v>
      </c>
      <c r="H172" s="168"/>
      <c r="I172" s="169"/>
      <c r="J172" s="167">
        <f>SUMIF('PP5'!$K$3:$K$201,"D2.5.3-Travel and Accommodation",'PP5'!$J$3:$J$201)</f>
        <v>0</v>
      </c>
      <c r="K172" s="168"/>
      <c r="L172" s="169"/>
      <c r="M172" s="167">
        <f>SUMIF('PP5'!$K$3:$K$201,"D2.5.3-External Expertise and Services",'PP5'!$J$3:$J$201)</f>
        <v>0</v>
      </c>
      <c r="N172" s="168"/>
      <c r="O172" s="169"/>
      <c r="P172" s="167">
        <f>SUMIF('PP5'!$K$3:$K$201,"D2.5.3-Equipment",'PP5'!$J$3:$J$201)</f>
        <v>0</v>
      </c>
      <c r="Q172" s="168"/>
      <c r="R172" s="169"/>
      <c r="S172" s="167">
        <f>SUMIF('PP5'!$K$3:$K$201,"D2.5.3-Infrastructure and Works",'PP5'!$J$3:$J$201)</f>
        <v>0</v>
      </c>
      <c r="T172" s="168"/>
      <c r="U172" s="169"/>
      <c r="V172" s="162">
        <f t="shared" si="4"/>
        <v>0</v>
      </c>
      <c r="W172" s="163"/>
      <c r="X172" s="163"/>
    </row>
    <row r="173" spans="1:24" x14ac:dyDescent="0.25">
      <c r="A173" s="171" t="s">
        <v>212</v>
      </c>
      <c r="B173" s="171" t="s">
        <v>36</v>
      </c>
      <c r="C173" s="171" t="s">
        <v>36</v>
      </c>
      <c r="D173" s="167">
        <f>SUMIF('PP5'!$K$3:$K$201,"D2.5.4-Staff Costs",'PP5'!$J$3:$J$201)</f>
        <v>0</v>
      </c>
      <c r="E173" s="168"/>
      <c r="F173" s="169"/>
      <c r="G173" s="167">
        <f>SUMIF('PP5'!$K$3:$K$201,"D2.5.4-Office and Administration",'PP5'!$J$3:$J$201)</f>
        <v>0</v>
      </c>
      <c r="H173" s="168"/>
      <c r="I173" s="169"/>
      <c r="J173" s="167">
        <f>SUMIF('PP5'!$K$3:$K$201,"D2.5.4-Travel and Accommodation",'PP5'!$J$3:$J$201)</f>
        <v>0</v>
      </c>
      <c r="K173" s="168"/>
      <c r="L173" s="169"/>
      <c r="M173" s="167">
        <f>SUMIF('PP5'!$K$3:$K$201,"D2.5.4-External Expertise and Services",'PP5'!$J$3:$J$201)</f>
        <v>0</v>
      </c>
      <c r="N173" s="168"/>
      <c r="O173" s="169"/>
      <c r="P173" s="167">
        <f>SUMIF('PP5'!$K$3:$K$201,"D2.5.4-Equipment",'PP5'!$J$3:$J$201)</f>
        <v>0</v>
      </c>
      <c r="Q173" s="168"/>
      <c r="R173" s="169"/>
      <c r="S173" s="167">
        <f>SUMIF('PP5'!$K$3:$K$201,"D2.5.4-Infrastructure and Works",'PP5'!$J$3:$J$201)</f>
        <v>0</v>
      </c>
      <c r="T173" s="168"/>
      <c r="U173" s="169"/>
      <c r="V173" s="162">
        <f t="shared" si="4"/>
        <v>0</v>
      </c>
      <c r="W173" s="163"/>
      <c r="X173" s="163"/>
    </row>
    <row r="174" spans="1:24" x14ac:dyDescent="0.25">
      <c r="A174" s="171" t="s">
        <v>218</v>
      </c>
      <c r="B174" s="171" t="s">
        <v>37</v>
      </c>
      <c r="C174" s="171" t="s">
        <v>37</v>
      </c>
      <c r="D174" s="167">
        <f>SUMIF('PP5'!$K$3:$K$201,"D2.5.5-Staff Costs",'PP5'!$J$3:$J$201)</f>
        <v>0</v>
      </c>
      <c r="E174" s="168"/>
      <c r="F174" s="169"/>
      <c r="G174" s="167">
        <f>SUMIF('PP5'!$K$3:$K$201,"D2.5.5-Office and Administration",'PP5'!$J$3:$J$201)</f>
        <v>0</v>
      </c>
      <c r="H174" s="168"/>
      <c r="I174" s="169"/>
      <c r="J174" s="167">
        <f>SUMIF('PP5'!$K$3:$K$201,"D2.5.5-Travel and Accommodation",'PP5'!$J$3:$J$201)</f>
        <v>0</v>
      </c>
      <c r="K174" s="168"/>
      <c r="L174" s="169"/>
      <c r="M174" s="167">
        <f>SUMIF('PP5'!$K$3:$K$201,"D2.5.5-External Expertise and Services",'PP5'!$J$3:$J$201)</f>
        <v>0</v>
      </c>
      <c r="N174" s="168"/>
      <c r="O174" s="169"/>
      <c r="P174" s="167">
        <f>SUMIF('PP5'!$K$3:$K$201,"D2.5.5-Equipment",'PP5'!$J$3:$J$201)</f>
        <v>0</v>
      </c>
      <c r="Q174" s="168"/>
      <c r="R174" s="169"/>
      <c r="S174" s="167">
        <f>SUMIF('PP5'!$K$3:$K$201,"D2.5.5-Infrastructure and Works",'PP5'!$J$3:$J$201)</f>
        <v>0</v>
      </c>
      <c r="T174" s="168"/>
      <c r="U174" s="169"/>
      <c r="V174" s="162">
        <f t="shared" si="4"/>
        <v>0</v>
      </c>
      <c r="W174" s="163"/>
      <c r="X174" s="163"/>
    </row>
    <row r="175" spans="1:24" x14ac:dyDescent="0.25">
      <c r="A175" s="180" t="s">
        <v>274</v>
      </c>
      <c r="B175" s="180"/>
      <c r="C175" s="180" t="s">
        <v>275</v>
      </c>
      <c r="D175" s="164">
        <f>SUM(D176:D180)</f>
        <v>0</v>
      </c>
      <c r="E175" s="165"/>
      <c r="F175" s="166"/>
      <c r="G175" s="164">
        <f>SUM(G176:G180)</f>
        <v>0</v>
      </c>
      <c r="H175" s="165"/>
      <c r="I175" s="166"/>
      <c r="J175" s="164">
        <f>SUM(J176:J180)</f>
        <v>0</v>
      </c>
      <c r="K175" s="165"/>
      <c r="L175" s="166"/>
      <c r="M175" s="164">
        <f>SUM(M176:M180)</f>
        <v>0</v>
      </c>
      <c r="N175" s="165"/>
      <c r="O175" s="166"/>
      <c r="P175" s="164">
        <f>SUM(P176:P180)</f>
        <v>0</v>
      </c>
      <c r="Q175" s="165"/>
      <c r="R175" s="166"/>
      <c r="S175" s="164">
        <f>SUM(S176:S180)</f>
        <v>0</v>
      </c>
      <c r="T175" s="165"/>
      <c r="U175" s="166"/>
      <c r="V175" s="160">
        <f t="shared" si="4"/>
        <v>0</v>
      </c>
      <c r="W175" s="161"/>
      <c r="X175" s="161"/>
    </row>
    <row r="176" spans="1:24" x14ac:dyDescent="0.25">
      <c r="A176" s="171" t="s">
        <v>195</v>
      </c>
      <c r="B176" s="171" t="s">
        <v>38</v>
      </c>
      <c r="C176" s="171" t="s">
        <v>38</v>
      </c>
      <c r="D176" s="167">
        <f>SUMIF('PP5'!$K$3:$K$201,"D3.5.1-Staff Costs",'PP5'!$J$3:$J$201)</f>
        <v>0</v>
      </c>
      <c r="E176" s="168"/>
      <c r="F176" s="169"/>
      <c r="G176" s="167">
        <f>SUMIF('PP5'!$K$3:$K$201,"D3.5.1-Office and Administration",'PP5'!$J$3:$J$201)</f>
        <v>0</v>
      </c>
      <c r="H176" s="168"/>
      <c r="I176" s="169"/>
      <c r="J176" s="167">
        <f>SUMIF('PP5'!$K$3:$K$201,"D3.5.1-Travel and Accommodation",'PP5'!$J$3:$J$201)</f>
        <v>0</v>
      </c>
      <c r="K176" s="168"/>
      <c r="L176" s="169"/>
      <c r="M176" s="167">
        <f>SUMIF('PP5'!$K$3:$K$201,"D3.5.1-External Expertise and Services",'PP5'!$J$3:$J$201)</f>
        <v>0</v>
      </c>
      <c r="N176" s="168"/>
      <c r="O176" s="169"/>
      <c r="P176" s="167">
        <f>SUMIF('PP5'!$K$3:$K$201,"D3.5.1-Equipment",'PP5'!$J$3:$J$201)</f>
        <v>0</v>
      </c>
      <c r="Q176" s="168"/>
      <c r="R176" s="169"/>
      <c r="S176" s="167">
        <f>SUMIF('PP5'!$K$3:$K$201,"D3.5.1-Infrastructure and Works",'PP5'!$J$3:$J$201)</f>
        <v>0</v>
      </c>
      <c r="T176" s="168"/>
      <c r="U176" s="169"/>
      <c r="V176" s="162">
        <f t="shared" si="4"/>
        <v>0</v>
      </c>
      <c r="W176" s="163"/>
      <c r="X176" s="163"/>
    </row>
    <row r="177" spans="1:24" x14ac:dyDescent="0.25">
      <c r="A177" s="171" t="s">
        <v>201</v>
      </c>
      <c r="B177" s="171" t="s">
        <v>39</v>
      </c>
      <c r="C177" s="171" t="s">
        <v>39</v>
      </c>
      <c r="D177" s="167">
        <f>SUMIF('PP5'!$K$3:$K$201,"D3.5.2-Staff Costs",'PP5'!$J$3:$J$201)</f>
        <v>0</v>
      </c>
      <c r="E177" s="168"/>
      <c r="F177" s="169"/>
      <c r="G177" s="167">
        <f>SUMIF('PP5'!$K$3:$K$201,"D3.5.2-Office and Administration",'PP5'!$J$3:$J$201)</f>
        <v>0</v>
      </c>
      <c r="H177" s="168"/>
      <c r="I177" s="169"/>
      <c r="J177" s="167">
        <f>SUMIF('PP5'!$K$3:$K$201,"D3.5.2-Travel and Accommodation",'PP5'!$J$3:$J$201)</f>
        <v>0</v>
      </c>
      <c r="K177" s="168"/>
      <c r="L177" s="169"/>
      <c r="M177" s="167">
        <f>SUMIF('PP5'!$K$3:$K$201,"D3.5.2-External Expertise and Services",'PP5'!$J$3:$J$201)</f>
        <v>0</v>
      </c>
      <c r="N177" s="168"/>
      <c r="O177" s="169"/>
      <c r="P177" s="167">
        <f>SUMIF('PP5'!$K$3:$K$201,"D3.5.2-Equipment",'PP5'!$J$3:$J$201)</f>
        <v>0</v>
      </c>
      <c r="Q177" s="168"/>
      <c r="R177" s="169"/>
      <c r="S177" s="167">
        <f>SUMIF('PP5'!$K$3:$K$201,"D3.5.2-Infrastructure and Works",'PP5'!$J$3:$J$201)</f>
        <v>0</v>
      </c>
      <c r="T177" s="168"/>
      <c r="U177" s="169"/>
      <c r="V177" s="162">
        <f t="shared" si="4"/>
        <v>0</v>
      </c>
      <c r="W177" s="163"/>
      <c r="X177" s="163"/>
    </row>
    <row r="178" spans="1:24" x14ac:dyDescent="0.25">
      <c r="A178" s="171" t="s">
        <v>207</v>
      </c>
      <c r="B178" s="171" t="s">
        <v>40</v>
      </c>
      <c r="C178" s="171" t="s">
        <v>40</v>
      </c>
      <c r="D178" s="167">
        <f>SUMIF('PP5'!$K$3:$K$201,"D3.5.3-Staff Costs",'PP5'!$J$3:$J$201)</f>
        <v>0</v>
      </c>
      <c r="E178" s="168"/>
      <c r="F178" s="169"/>
      <c r="G178" s="167">
        <f>SUMIF('PP5'!$K$3:$K$201,"D3.5.3-Office and Administration",'PP5'!$J$3:$J$201)</f>
        <v>0</v>
      </c>
      <c r="H178" s="168"/>
      <c r="I178" s="169"/>
      <c r="J178" s="167">
        <f>SUMIF('PP5'!$K$3:$K$201,"D3.5.3-Travel and Accommodation",'PP5'!$J$3:$J$201)</f>
        <v>0</v>
      </c>
      <c r="K178" s="168"/>
      <c r="L178" s="169"/>
      <c r="M178" s="167">
        <f>SUMIF('PP5'!$K$3:$K$201,"D3.5.3-External Expertise and Services",'PP5'!$J$3:$J$201)</f>
        <v>0</v>
      </c>
      <c r="N178" s="168"/>
      <c r="O178" s="169"/>
      <c r="P178" s="167">
        <f>SUMIF('PP5'!$K$3:$K$201,"D3.5.3-Equipment",'PP5'!$J$3:$J$201)</f>
        <v>0</v>
      </c>
      <c r="Q178" s="168"/>
      <c r="R178" s="169"/>
      <c r="S178" s="167">
        <f>SUMIF('PP5'!$K$3:$K$201,"D3.5.3-Infrastructure and Works",'PP5'!$J$3:$J$201)</f>
        <v>0</v>
      </c>
      <c r="T178" s="168"/>
      <c r="U178" s="169"/>
      <c r="V178" s="162">
        <f t="shared" si="4"/>
        <v>0</v>
      </c>
      <c r="W178" s="163"/>
      <c r="X178" s="163"/>
    </row>
    <row r="179" spans="1:24" x14ac:dyDescent="0.25">
      <c r="A179" s="171" t="s">
        <v>213</v>
      </c>
      <c r="B179" s="171" t="s">
        <v>41</v>
      </c>
      <c r="C179" s="171" t="s">
        <v>41</v>
      </c>
      <c r="D179" s="167">
        <f>SUMIF('PP5'!$K$3:$K$201,"D3.5.4-Staff Costs",'PP5'!$J$3:$J$201)</f>
        <v>0</v>
      </c>
      <c r="E179" s="168"/>
      <c r="F179" s="169"/>
      <c r="G179" s="167">
        <f>SUMIF('PP5'!$K$3:$K$201,"D3.5.4-Office and Administration",'PP5'!$J$3:$J$201)</f>
        <v>0</v>
      </c>
      <c r="H179" s="168"/>
      <c r="I179" s="169"/>
      <c r="J179" s="167">
        <f>SUMIF('PP5'!$K$3:$K$201,"D3.5.4-Travel and Accommodation",'PP5'!$J$3:$J$201)</f>
        <v>0</v>
      </c>
      <c r="K179" s="168"/>
      <c r="L179" s="169"/>
      <c r="M179" s="167">
        <f>SUMIF('PP5'!$K$3:$K$201,"D3.5.4-External Expertise and Services",'PP5'!$J$3:$J$201)</f>
        <v>0</v>
      </c>
      <c r="N179" s="168"/>
      <c r="O179" s="169"/>
      <c r="P179" s="167">
        <f>SUMIF('PP5'!$K$3:$K$201,"D3.5.4-Equipment",'PP5'!$J$3:$J$201)</f>
        <v>0</v>
      </c>
      <c r="Q179" s="168"/>
      <c r="R179" s="169"/>
      <c r="S179" s="167">
        <f>SUMIF('PP5'!$K$3:$K$201,"D3.5.4-Infrastructure and Works",'PP5'!$J$3:$J$201)</f>
        <v>0</v>
      </c>
      <c r="T179" s="168"/>
      <c r="U179" s="169"/>
      <c r="V179" s="162">
        <f t="shared" si="4"/>
        <v>0</v>
      </c>
      <c r="W179" s="163"/>
      <c r="X179" s="163"/>
    </row>
    <row r="180" spans="1:24" x14ac:dyDescent="0.25">
      <c r="A180" s="171" t="s">
        <v>219</v>
      </c>
      <c r="B180" s="171" t="s">
        <v>42</v>
      </c>
      <c r="C180" s="171" t="s">
        <v>42</v>
      </c>
      <c r="D180" s="167">
        <f>SUMIF('PP5'!$K$3:$K$201,"D3.5.5-Staff Costs",'PP5'!$J$3:$J$201)</f>
        <v>0</v>
      </c>
      <c r="E180" s="168"/>
      <c r="F180" s="169"/>
      <c r="G180" s="167">
        <f>SUMIF('PP5'!$K$3:$K$201,"D3.5.5-Office and Administration",'PP5'!$J$3:$J$201)</f>
        <v>0</v>
      </c>
      <c r="H180" s="168"/>
      <c r="I180" s="169"/>
      <c r="J180" s="167">
        <f>SUMIF('PP5'!$K$3:$K$201,"D3.5.5-Travel and Accommodation",'PP5'!$J$3:$J$201)</f>
        <v>0</v>
      </c>
      <c r="K180" s="168"/>
      <c r="L180" s="169"/>
      <c r="M180" s="167">
        <f>SUMIF('PP5'!$K$3:$K$201,"D3.5.5-External Expertise and Services",'PP5'!$J$3:$J$201)</f>
        <v>0</v>
      </c>
      <c r="N180" s="168"/>
      <c r="O180" s="169"/>
      <c r="P180" s="167">
        <f>SUMIF('PP5'!$K$3:$K$201,"D3.5.5-Equipment",'PP5'!$J$3:$J$201)</f>
        <v>0</v>
      </c>
      <c r="Q180" s="168"/>
      <c r="R180" s="169"/>
      <c r="S180" s="167">
        <f>SUMIF('PP5'!$K$3:$K$201,"D3.5.5-Infrastructure and Works",'PP5'!$J$3:$J$201)</f>
        <v>0</v>
      </c>
      <c r="T180" s="168"/>
      <c r="U180" s="169"/>
      <c r="V180" s="162">
        <f t="shared" si="4"/>
        <v>0</v>
      </c>
      <c r="W180" s="163"/>
      <c r="X180" s="163"/>
    </row>
    <row r="181" spans="1:24" x14ac:dyDescent="0.25">
      <c r="A181" s="180" t="s">
        <v>276</v>
      </c>
      <c r="B181" s="180"/>
      <c r="C181" s="180" t="s">
        <v>275</v>
      </c>
      <c r="D181" s="164">
        <f>SUM(D182:D186)</f>
        <v>0</v>
      </c>
      <c r="E181" s="165"/>
      <c r="F181" s="166"/>
      <c r="G181" s="164">
        <f>SUM(G182:G186)</f>
        <v>0</v>
      </c>
      <c r="H181" s="165"/>
      <c r="I181" s="166"/>
      <c r="J181" s="164">
        <f>SUM(J182:J186)</f>
        <v>0</v>
      </c>
      <c r="K181" s="165"/>
      <c r="L181" s="166"/>
      <c r="M181" s="164">
        <f>SUM(M182:M186)</f>
        <v>0</v>
      </c>
      <c r="N181" s="165"/>
      <c r="O181" s="166"/>
      <c r="P181" s="164">
        <f>SUM(P182:P186)</f>
        <v>0</v>
      </c>
      <c r="Q181" s="165"/>
      <c r="R181" s="166"/>
      <c r="S181" s="164">
        <f>SUM(S182:S186)</f>
        <v>0</v>
      </c>
      <c r="T181" s="165"/>
      <c r="U181" s="166"/>
      <c r="V181" s="160">
        <f t="shared" si="4"/>
        <v>0</v>
      </c>
      <c r="W181" s="161"/>
      <c r="X181" s="161"/>
    </row>
    <row r="182" spans="1:24" x14ac:dyDescent="0.25">
      <c r="A182" s="171" t="s">
        <v>196</v>
      </c>
      <c r="B182" s="171" t="s">
        <v>43</v>
      </c>
      <c r="C182" s="171" t="s">
        <v>43</v>
      </c>
      <c r="D182" s="167">
        <f>SUMIF('PP5'!$K$3:$K$201,"D4.5.1-Staff Costs",'PP5'!$J$3:$J$201)</f>
        <v>0</v>
      </c>
      <c r="E182" s="168"/>
      <c r="F182" s="169"/>
      <c r="G182" s="167">
        <f>SUMIF('PP5'!$K$3:$K$201,"D4.5.1-Office and Administration",'PP5'!$J$3:$J$201)</f>
        <v>0</v>
      </c>
      <c r="H182" s="168"/>
      <c r="I182" s="169"/>
      <c r="J182" s="167">
        <f>SUMIF('PP5'!$K$3:$K$201,"D4.5.1-Travel and Accommodation",'PP5'!$J$3:$J$201)</f>
        <v>0</v>
      </c>
      <c r="K182" s="168"/>
      <c r="L182" s="169"/>
      <c r="M182" s="167">
        <f>SUMIF('PP5'!$K$3:$K$201,"D4.5.1-External Expertise and Services",'PP5'!$J$3:$J$201)</f>
        <v>0</v>
      </c>
      <c r="N182" s="168"/>
      <c r="O182" s="169"/>
      <c r="P182" s="167">
        <f>SUMIF('PP5'!$K$3:$K$201,"D4.5.1-Equipment",'PP5'!$J$3:$J$201)</f>
        <v>0</v>
      </c>
      <c r="Q182" s="168"/>
      <c r="R182" s="169"/>
      <c r="S182" s="167">
        <f>SUMIF('PP5'!$K$3:$K$201,"D4.5.1-Infrastructure and Works",'PP5'!$J$3:$J$201)</f>
        <v>0</v>
      </c>
      <c r="T182" s="168"/>
      <c r="U182" s="169"/>
      <c r="V182" s="162">
        <f t="shared" si="4"/>
        <v>0</v>
      </c>
      <c r="W182" s="163"/>
      <c r="X182" s="163"/>
    </row>
    <row r="183" spans="1:24" x14ac:dyDescent="0.25">
      <c r="A183" s="171" t="s">
        <v>202</v>
      </c>
      <c r="B183" s="171" t="s">
        <v>44</v>
      </c>
      <c r="C183" s="171" t="s">
        <v>44</v>
      </c>
      <c r="D183" s="167">
        <f>SUMIF('PP5'!$K$3:$K$201,"D4.5.2-Staff Costs",'PP5'!$J$3:$J$201)</f>
        <v>0</v>
      </c>
      <c r="E183" s="168"/>
      <c r="F183" s="169"/>
      <c r="G183" s="167">
        <f>SUMIF('PP5'!$K$3:$K$201,"D4.5.2-Office and Administration",'PP5'!$J$3:$J$201)</f>
        <v>0</v>
      </c>
      <c r="H183" s="168"/>
      <c r="I183" s="169"/>
      <c r="J183" s="167">
        <f>SUMIF('PP5'!$K$3:$K$201,"D4.5.2-Travel and Accommodation",'PP5'!$J$3:$J$201)</f>
        <v>0</v>
      </c>
      <c r="K183" s="168"/>
      <c r="L183" s="169"/>
      <c r="M183" s="167">
        <f>SUMIF('PP5'!$K$3:$K$201,"D4.5.2-External Expertise and Services",'PP5'!$J$3:$J$201)</f>
        <v>0</v>
      </c>
      <c r="N183" s="168"/>
      <c r="O183" s="169"/>
      <c r="P183" s="167">
        <f>SUMIF('PP5'!$K$3:$K$201,"D4.5.2-Equipment",'PP5'!$J$3:$J$201)</f>
        <v>0</v>
      </c>
      <c r="Q183" s="168"/>
      <c r="R183" s="169"/>
      <c r="S183" s="167">
        <f>SUMIF('PP5'!$K$3:$K$201,"D4.5.2-Infrastructure and Works",'PP5'!$J$3:$J$201)</f>
        <v>0</v>
      </c>
      <c r="T183" s="168"/>
      <c r="U183" s="169"/>
      <c r="V183" s="162">
        <f t="shared" si="4"/>
        <v>0</v>
      </c>
      <c r="W183" s="163"/>
      <c r="X183" s="163"/>
    </row>
    <row r="184" spans="1:24" x14ac:dyDescent="0.25">
      <c r="A184" s="171" t="s">
        <v>208</v>
      </c>
      <c r="B184" s="171" t="s">
        <v>45</v>
      </c>
      <c r="C184" s="171" t="s">
        <v>45</v>
      </c>
      <c r="D184" s="167">
        <f>SUMIF('PP5'!$K$3:$K$201,"D4.5.3-Staff Costs",'PP5'!$J$3:$J$201)</f>
        <v>0</v>
      </c>
      <c r="E184" s="168"/>
      <c r="F184" s="169"/>
      <c r="G184" s="167">
        <f>SUMIF('PP5'!$K$3:$K$201,"D4.5.3-Office and Administration",'PP5'!$J$3:$J$201)</f>
        <v>0</v>
      </c>
      <c r="H184" s="168"/>
      <c r="I184" s="169"/>
      <c r="J184" s="167">
        <f>SUMIF('PP5'!$K$3:$K$201,"D4.5.3-Travel and Accommodation",'PP5'!$J$3:$J$201)</f>
        <v>0</v>
      </c>
      <c r="K184" s="168"/>
      <c r="L184" s="169"/>
      <c r="M184" s="167">
        <f>SUMIF('PP5'!$K$3:$K$201,"D4.5.3-External Expertise and Services",'PP5'!$J$3:$J$201)</f>
        <v>0</v>
      </c>
      <c r="N184" s="168"/>
      <c r="O184" s="169"/>
      <c r="P184" s="167">
        <f>SUMIF('PP5'!$K$3:$K$201,"D4.5.3-Equipment",'PP5'!$J$3:$J$201)</f>
        <v>0</v>
      </c>
      <c r="Q184" s="168"/>
      <c r="R184" s="169"/>
      <c r="S184" s="167">
        <f>SUMIF('PP5'!$K$3:$K$201,"D4.5.3-Infrastructure and Works",'PP5'!$J$3:$J$201)</f>
        <v>0</v>
      </c>
      <c r="T184" s="168"/>
      <c r="U184" s="169"/>
      <c r="V184" s="162">
        <f t="shared" si="4"/>
        <v>0</v>
      </c>
      <c r="W184" s="163"/>
      <c r="X184" s="163"/>
    </row>
    <row r="185" spans="1:24" x14ac:dyDescent="0.25">
      <c r="A185" s="171" t="s">
        <v>214</v>
      </c>
      <c r="B185" s="171" t="s">
        <v>46</v>
      </c>
      <c r="C185" s="171" t="s">
        <v>46</v>
      </c>
      <c r="D185" s="167">
        <f>SUMIF('PP5'!$K$3:$K$201,"D4.5.4-Staff Costs",'PP5'!$J$3:$J$201)</f>
        <v>0</v>
      </c>
      <c r="E185" s="168"/>
      <c r="F185" s="169"/>
      <c r="G185" s="167">
        <f>SUMIF('PP5'!$K$3:$K$201,"D4.5.4-Office and Administration",'PP5'!$J$3:$J$201)</f>
        <v>0</v>
      </c>
      <c r="H185" s="168"/>
      <c r="I185" s="169"/>
      <c r="J185" s="167">
        <f>SUMIF('PP5'!$K$3:$K$201,"D4.5.4-Travel and Accommodation",'PP5'!$J$3:$J$201)</f>
        <v>0</v>
      </c>
      <c r="K185" s="168"/>
      <c r="L185" s="169"/>
      <c r="M185" s="167">
        <f>SUMIF('PP5'!$K$3:$K$201,"D4.5.4-External Expertise and Services",'PP5'!$J$3:$J$201)</f>
        <v>0</v>
      </c>
      <c r="N185" s="168"/>
      <c r="O185" s="169"/>
      <c r="P185" s="167">
        <f>SUMIF('PP5'!$K$3:$K$201,"D4.5.4-Equipment",'PP5'!$J$3:$J$201)</f>
        <v>0</v>
      </c>
      <c r="Q185" s="168"/>
      <c r="R185" s="169"/>
      <c r="S185" s="167">
        <f>SUMIF('PP5'!$K$3:$K$201,"D4.5.4-Infrastructure and Works",'PP5'!$J$3:$J$201)</f>
        <v>0</v>
      </c>
      <c r="T185" s="168"/>
      <c r="U185" s="169"/>
      <c r="V185" s="162">
        <f t="shared" si="4"/>
        <v>0</v>
      </c>
      <c r="W185" s="163"/>
      <c r="X185" s="163"/>
    </row>
    <row r="186" spans="1:24" x14ac:dyDescent="0.25">
      <c r="A186" s="171" t="s">
        <v>220</v>
      </c>
      <c r="B186" s="171" t="s">
        <v>47</v>
      </c>
      <c r="C186" s="171" t="s">
        <v>47</v>
      </c>
      <c r="D186" s="167">
        <f>SUMIF('PP5'!$K$3:$K$201,"D4.5.5-Staff Costs",'PP5'!$J$3:$J$201)</f>
        <v>0</v>
      </c>
      <c r="E186" s="168"/>
      <c r="F186" s="169"/>
      <c r="G186" s="167">
        <f>SUMIF('PP5'!$K$3:$K$201,"D4.5.5-Office and Administration",'PP5'!$J$3:$J$201)</f>
        <v>0</v>
      </c>
      <c r="H186" s="168"/>
      <c r="I186" s="169"/>
      <c r="J186" s="167">
        <f>SUMIF('PP5'!$K$3:$K$201,"D4.5.5-Travel and Accommodation",'PP5'!$J$3:$J$201)</f>
        <v>0</v>
      </c>
      <c r="K186" s="168"/>
      <c r="L186" s="169"/>
      <c r="M186" s="167">
        <f>SUMIF('PP5'!$K$3:$K$201,"D4.5.5-External Expertise and Services",'PP5'!$J$3:$J$201)</f>
        <v>0</v>
      </c>
      <c r="N186" s="168"/>
      <c r="O186" s="169"/>
      <c r="P186" s="167">
        <f>SUMIF('PP5'!$K$3:$K$201,"D4.5.5-Equipment",'PP5'!$J$3:$J$201)</f>
        <v>0</v>
      </c>
      <c r="Q186" s="168"/>
      <c r="R186" s="169"/>
      <c r="S186" s="167">
        <f>SUMIF('PP5'!$K$3:$K$201,"D4.5.5-Infrastructure and Works",'PP5'!$J$3:$J$201)</f>
        <v>0</v>
      </c>
      <c r="T186" s="168"/>
      <c r="U186" s="169"/>
      <c r="V186" s="162">
        <f t="shared" si="4"/>
        <v>0</v>
      </c>
      <c r="W186" s="163"/>
      <c r="X186" s="163"/>
    </row>
    <row r="187" spans="1:24" x14ac:dyDescent="0.25">
      <c r="A187" s="180" t="s">
        <v>277</v>
      </c>
      <c r="B187" s="180"/>
      <c r="C187" s="180" t="s">
        <v>275</v>
      </c>
      <c r="D187" s="164">
        <f>SUM(D188:D192)</f>
        <v>0</v>
      </c>
      <c r="E187" s="165"/>
      <c r="F187" s="166"/>
      <c r="G187" s="164">
        <f>SUM(G188:G192)</f>
        <v>0</v>
      </c>
      <c r="H187" s="165"/>
      <c r="I187" s="166"/>
      <c r="J187" s="164">
        <f>SUM(J188:J192)</f>
        <v>0</v>
      </c>
      <c r="K187" s="165"/>
      <c r="L187" s="166"/>
      <c r="M187" s="164">
        <f>SUM(M188:M192)</f>
        <v>0</v>
      </c>
      <c r="N187" s="165"/>
      <c r="O187" s="166"/>
      <c r="P187" s="164">
        <f>SUM(P188:P192)</f>
        <v>0</v>
      </c>
      <c r="Q187" s="165"/>
      <c r="R187" s="166"/>
      <c r="S187" s="164">
        <f>SUM(S188:S192)</f>
        <v>0</v>
      </c>
      <c r="T187" s="165"/>
      <c r="U187" s="166"/>
      <c r="V187" s="160">
        <f t="shared" si="4"/>
        <v>0</v>
      </c>
      <c r="W187" s="161"/>
      <c r="X187" s="161"/>
    </row>
    <row r="188" spans="1:24" x14ac:dyDescent="0.25">
      <c r="A188" s="171" t="s">
        <v>197</v>
      </c>
      <c r="B188" s="171" t="s">
        <v>48</v>
      </c>
      <c r="C188" s="171" t="s">
        <v>48</v>
      </c>
      <c r="D188" s="167">
        <f>SUMIF('PP5'!$K$3:$K$201,"D5.5.1-Staff Costs",'PP5'!$J$3:$J$201)</f>
        <v>0</v>
      </c>
      <c r="E188" s="168"/>
      <c r="F188" s="169"/>
      <c r="G188" s="167">
        <f>SUMIF('PP5'!$K$3:$K$201,"D5.5.1-Office and Administration",'PP5'!$J$3:$J$201)</f>
        <v>0</v>
      </c>
      <c r="H188" s="168"/>
      <c r="I188" s="169"/>
      <c r="J188" s="167">
        <f>SUMIF('PP5'!$K$3:$K$201,"D5.5.1-Travel and Accommodation",'PP5'!$J$3:$J$201)</f>
        <v>0</v>
      </c>
      <c r="K188" s="168"/>
      <c r="L188" s="169"/>
      <c r="M188" s="167">
        <f>SUMIF('PP5'!$K$3:$K$201,"D5.5.1-External Expertise and Services",'PP5'!$J$3:$J$201)</f>
        <v>0</v>
      </c>
      <c r="N188" s="168"/>
      <c r="O188" s="169"/>
      <c r="P188" s="167">
        <f>SUMIF('PP5'!$K$3:$K$201,"D5.5.1-Equipment",'PP5'!$J$3:$J$201)</f>
        <v>0</v>
      </c>
      <c r="Q188" s="168"/>
      <c r="R188" s="169"/>
      <c r="S188" s="167">
        <f>SUMIF('PP5'!$K$3:$K$201,"D5.5.1-Infrastructure and Works",'PP5'!$J$3:$J$201)</f>
        <v>0</v>
      </c>
      <c r="T188" s="168"/>
      <c r="U188" s="169"/>
      <c r="V188" s="162">
        <f t="shared" si="4"/>
        <v>0</v>
      </c>
      <c r="W188" s="163"/>
      <c r="X188" s="163"/>
    </row>
    <row r="189" spans="1:24" x14ac:dyDescent="0.25">
      <c r="A189" s="171" t="s">
        <v>203</v>
      </c>
      <c r="B189" s="171" t="s">
        <v>49</v>
      </c>
      <c r="C189" s="171" t="s">
        <v>49</v>
      </c>
      <c r="D189" s="167">
        <f>SUMIF('PP5'!$K$3:$K$201,"D5.5.2-Staff Costs",'PP5'!$J$3:$J$201)</f>
        <v>0</v>
      </c>
      <c r="E189" s="168"/>
      <c r="F189" s="169"/>
      <c r="G189" s="167">
        <f>SUMIF('PP5'!$K$3:$K$201,"D5.5.2-Office and Administration",'PP5'!$J$3:$J$201)</f>
        <v>0</v>
      </c>
      <c r="H189" s="168"/>
      <c r="I189" s="169"/>
      <c r="J189" s="167">
        <f>SUMIF('PP5'!$K$3:$K$201,"D5.5.2-Travel and Accommodation",'PP5'!$J$3:$J$201)</f>
        <v>0</v>
      </c>
      <c r="K189" s="168"/>
      <c r="L189" s="169"/>
      <c r="M189" s="167">
        <f>SUMIF('PP5'!$K$3:$K$201,"D5.5.2-External Expertise and Services",'PP5'!$J$3:$J$201)</f>
        <v>0</v>
      </c>
      <c r="N189" s="168"/>
      <c r="O189" s="169"/>
      <c r="P189" s="167">
        <f>SUMIF('PP5'!$K$3:$K$201,"D5.5.2-Equipment",'PP5'!$J$3:$J$201)</f>
        <v>0</v>
      </c>
      <c r="Q189" s="168"/>
      <c r="R189" s="169"/>
      <c r="S189" s="167">
        <f>SUMIF('PP5'!$K$3:$K$201,"D5.5.2-Infrastructure and Works",'PP5'!$J$3:$J$201)</f>
        <v>0</v>
      </c>
      <c r="T189" s="168"/>
      <c r="U189" s="169"/>
      <c r="V189" s="162">
        <f t="shared" si="4"/>
        <v>0</v>
      </c>
      <c r="W189" s="163"/>
      <c r="X189" s="163"/>
    </row>
    <row r="190" spans="1:24" x14ac:dyDescent="0.25">
      <c r="A190" s="171" t="s">
        <v>209</v>
      </c>
      <c r="B190" s="171" t="s">
        <v>50</v>
      </c>
      <c r="C190" s="171" t="s">
        <v>50</v>
      </c>
      <c r="D190" s="167">
        <f>SUMIF('PP5'!$K$3:$K$201,"D5.5.3-Staff Costs",'PP5'!$J$3:$J$201)</f>
        <v>0</v>
      </c>
      <c r="E190" s="168"/>
      <c r="F190" s="169"/>
      <c r="G190" s="167">
        <f>SUMIF('PP5'!$K$3:$K$201,"D5.5.3-Office and Administration",'PP5'!$J$3:$J$201)</f>
        <v>0</v>
      </c>
      <c r="H190" s="168"/>
      <c r="I190" s="169"/>
      <c r="J190" s="167">
        <f>SUMIF('PP5'!$K$3:$K$201,"D5.5.3-Travel and Accommodation",'PP5'!$J$3:$J$201)</f>
        <v>0</v>
      </c>
      <c r="K190" s="168"/>
      <c r="L190" s="169"/>
      <c r="M190" s="167">
        <f>SUMIF('PP5'!$K$3:$K$201,"D5.5.3-External Expertise and Services",'PP5'!$J$3:$J$201)</f>
        <v>0</v>
      </c>
      <c r="N190" s="168"/>
      <c r="O190" s="169"/>
      <c r="P190" s="167">
        <f>SUMIF('PP5'!$K$3:$K$201,"D5.5.3-Equipment",'PP5'!$J$3:$J$201)</f>
        <v>0</v>
      </c>
      <c r="Q190" s="168"/>
      <c r="R190" s="169"/>
      <c r="S190" s="167">
        <f>SUMIF('PP5'!$K$3:$K$201,"D5.5.3-Infrastructure and Works",'PP5'!$J$3:$J$201)</f>
        <v>0</v>
      </c>
      <c r="T190" s="168"/>
      <c r="U190" s="169"/>
      <c r="V190" s="162">
        <f t="shared" si="4"/>
        <v>0</v>
      </c>
      <c r="W190" s="163"/>
      <c r="X190" s="163"/>
    </row>
    <row r="191" spans="1:24" x14ac:dyDescent="0.25">
      <c r="A191" s="171" t="s">
        <v>215</v>
      </c>
      <c r="B191" s="171" t="s">
        <v>51</v>
      </c>
      <c r="C191" s="171" t="s">
        <v>51</v>
      </c>
      <c r="D191" s="167">
        <f>SUMIF('PP5'!$K$3:$K$201,"D5.5.4-Staff Costs",'PP5'!$J$3:$J$201)</f>
        <v>0</v>
      </c>
      <c r="E191" s="168"/>
      <c r="F191" s="169"/>
      <c r="G191" s="167">
        <f>SUMIF('PP5'!$K$3:$K$201,"D5.5.4-Office and Administration",'PP5'!$J$3:$J$201)</f>
        <v>0</v>
      </c>
      <c r="H191" s="168"/>
      <c r="I191" s="169"/>
      <c r="J191" s="167">
        <f>SUMIF('PP5'!$K$3:$K$201,"D5.5.4-Travel and Accommodation",'PP5'!$J$3:$J$201)</f>
        <v>0</v>
      </c>
      <c r="K191" s="168"/>
      <c r="L191" s="169"/>
      <c r="M191" s="167">
        <f>SUMIF('PP5'!$K$3:$K$201,"D5.5.4-External Expertise and Services",'PP5'!$J$3:$J$201)</f>
        <v>0</v>
      </c>
      <c r="N191" s="168"/>
      <c r="O191" s="169"/>
      <c r="P191" s="167">
        <f>SUMIF('PP5'!$K$3:$K$201,"D5.5.4-Equipment",'PP5'!$J$3:$J$201)</f>
        <v>0</v>
      </c>
      <c r="Q191" s="168"/>
      <c r="R191" s="169"/>
      <c r="S191" s="167">
        <f>SUMIF('PP5'!$K$3:$K$201,"D5.5.4-Infrastructure and Works",'PP5'!$J$3:$J$201)</f>
        <v>0</v>
      </c>
      <c r="T191" s="168"/>
      <c r="U191" s="169"/>
      <c r="V191" s="162">
        <f t="shared" si="4"/>
        <v>0</v>
      </c>
      <c r="W191" s="163"/>
      <c r="X191" s="163"/>
    </row>
    <row r="192" spans="1:24" x14ac:dyDescent="0.25">
      <c r="A192" s="171" t="s">
        <v>221</v>
      </c>
      <c r="B192" s="171" t="s">
        <v>52</v>
      </c>
      <c r="C192" s="171" t="s">
        <v>52</v>
      </c>
      <c r="D192" s="167">
        <f>SUMIF('PP5'!$K$3:$K$201,"D5.5.5-Staff Costs",'PP5'!$J$3:$J$201)</f>
        <v>0</v>
      </c>
      <c r="E192" s="168"/>
      <c r="F192" s="169"/>
      <c r="G192" s="167">
        <f>SUMIF('PP5'!$K$3:$K$201,"D5.5.5-Office and Administration",'PP5'!$J$3:$J$201)</f>
        <v>0</v>
      </c>
      <c r="H192" s="168"/>
      <c r="I192" s="169"/>
      <c r="J192" s="167">
        <f>SUMIF('PP5'!$K$3:$K$201,"D5.5.5-Travel and Accommodation",'PP5'!$J$3:$J$201)</f>
        <v>0</v>
      </c>
      <c r="K192" s="168"/>
      <c r="L192" s="169"/>
      <c r="M192" s="167">
        <f>SUMIF('PP5'!$K$3:$K$201,"D5.5.5-External Expertise and Services",'PP5'!$J$3:$J$201)</f>
        <v>0</v>
      </c>
      <c r="N192" s="168"/>
      <c r="O192" s="169"/>
      <c r="P192" s="167">
        <f>SUMIF('PP5'!$K$3:$K$201,"D5.5.5-Equipment",'PP5'!$J$3:$J$201)</f>
        <v>0</v>
      </c>
      <c r="Q192" s="168"/>
      <c r="R192" s="169"/>
      <c r="S192" s="167">
        <f>SUMIF('PP5'!$K$3:$K$201,"D5.5.5-Infrastructure and Works",'PP5'!$J$3:$J$201)</f>
        <v>0</v>
      </c>
      <c r="T192" s="168"/>
      <c r="U192" s="169"/>
      <c r="V192" s="162">
        <f t="shared" si="4"/>
        <v>0</v>
      </c>
      <c r="W192" s="163"/>
      <c r="X192" s="163"/>
    </row>
    <row r="193" spans="1:24" x14ac:dyDescent="0.25">
      <c r="A193" s="180" t="s">
        <v>278</v>
      </c>
      <c r="B193" s="180"/>
      <c r="C193" s="180" t="s">
        <v>275</v>
      </c>
      <c r="D193" s="164">
        <f>SUM(D194:D198)</f>
        <v>0</v>
      </c>
      <c r="E193" s="165"/>
      <c r="F193" s="166"/>
      <c r="G193" s="164">
        <f>SUM(G194:G198)</f>
        <v>0</v>
      </c>
      <c r="H193" s="165"/>
      <c r="I193" s="166"/>
      <c r="J193" s="164">
        <f>SUM(J194:J198)</f>
        <v>0</v>
      </c>
      <c r="K193" s="165"/>
      <c r="L193" s="166"/>
      <c r="M193" s="164">
        <f>SUM(M194:M198)</f>
        <v>0</v>
      </c>
      <c r="N193" s="165"/>
      <c r="O193" s="166"/>
      <c r="P193" s="164">
        <f>SUM(P194:P198)</f>
        <v>0</v>
      </c>
      <c r="Q193" s="165"/>
      <c r="R193" s="166"/>
      <c r="S193" s="164">
        <f>SUM(S194:S198)</f>
        <v>0</v>
      </c>
      <c r="T193" s="165"/>
      <c r="U193" s="166"/>
      <c r="V193" s="160">
        <f t="shared" si="4"/>
        <v>0</v>
      </c>
      <c r="W193" s="161"/>
      <c r="X193" s="161"/>
    </row>
    <row r="194" spans="1:24" x14ac:dyDescent="0.25">
      <c r="A194" s="171" t="s">
        <v>198</v>
      </c>
      <c r="B194" s="171" t="s">
        <v>53</v>
      </c>
      <c r="C194" s="171" t="s">
        <v>53</v>
      </c>
      <c r="D194" s="167">
        <f>SUMIF('PP5'!$K$3:$K$201,"D6.5.1-Staff Costs",'PP5'!$J$3:$J$201)</f>
        <v>0</v>
      </c>
      <c r="E194" s="168"/>
      <c r="F194" s="169"/>
      <c r="G194" s="167">
        <f>SUMIF('PP5'!$K$3:$K$201,"D6.5.1-Office and Administration",'PP5'!$J$3:$J$201)</f>
        <v>0</v>
      </c>
      <c r="H194" s="168"/>
      <c r="I194" s="169"/>
      <c r="J194" s="167">
        <f>SUMIF('PP5'!$K$3:$K$201,"D6.5.1-Travel and Accommodation",'PP5'!$J$3:$J$201)</f>
        <v>0</v>
      </c>
      <c r="K194" s="168"/>
      <c r="L194" s="169"/>
      <c r="M194" s="167">
        <f>SUMIF('PP5'!$K$3:$K$201,"D6.5.1-External Expertise and Services",'PP5'!$J$3:$J$201)</f>
        <v>0</v>
      </c>
      <c r="N194" s="168"/>
      <c r="O194" s="169"/>
      <c r="P194" s="167">
        <f>SUMIF('PP5'!$K$3:$K$201,"D6.5.1-Equipment",'PP5'!$J$3:$J$201)</f>
        <v>0</v>
      </c>
      <c r="Q194" s="168"/>
      <c r="R194" s="169"/>
      <c r="S194" s="167">
        <f>SUMIF('PP5'!$K$3:$K$201,"D6.5.1-Infrastructure and Works",'PP5'!$J$3:$J$201)</f>
        <v>0</v>
      </c>
      <c r="T194" s="168"/>
      <c r="U194" s="169"/>
      <c r="V194" s="162">
        <f t="shared" si="4"/>
        <v>0</v>
      </c>
      <c r="W194" s="163"/>
      <c r="X194" s="163"/>
    </row>
    <row r="195" spans="1:24" x14ac:dyDescent="0.25">
      <c r="A195" s="171" t="s">
        <v>204</v>
      </c>
      <c r="B195" s="171" t="s">
        <v>54</v>
      </c>
      <c r="C195" s="171" t="s">
        <v>54</v>
      </c>
      <c r="D195" s="167">
        <f>SUMIF('PP5'!$K$3:$K$201,"D6.5.2-Staff Costs",'PP5'!$J$3:$J$201)</f>
        <v>0</v>
      </c>
      <c r="E195" s="168"/>
      <c r="F195" s="169"/>
      <c r="G195" s="167">
        <f>SUMIF('PP5'!$K$3:$K$201,"D6.5.2-Office and Administration",'PP5'!$J$3:$J$201)</f>
        <v>0</v>
      </c>
      <c r="H195" s="168"/>
      <c r="I195" s="169"/>
      <c r="J195" s="167">
        <f>SUMIF('PP5'!$K$3:$K$201,"D6.5.2-Travel and Accommodation",'PP5'!$J$3:$J$201)</f>
        <v>0</v>
      </c>
      <c r="K195" s="168"/>
      <c r="L195" s="169"/>
      <c r="M195" s="167">
        <f>SUMIF('PP5'!$K$3:$K$201,"D6.5.2-External Expertise and Services",'PP5'!$J$3:$J$201)</f>
        <v>0</v>
      </c>
      <c r="N195" s="168"/>
      <c r="O195" s="169"/>
      <c r="P195" s="167">
        <f>SUMIF('PP5'!$K$3:$K$201,"D6.5.2-Equipment",'PP5'!$J$3:$J$201)</f>
        <v>0</v>
      </c>
      <c r="Q195" s="168"/>
      <c r="R195" s="169"/>
      <c r="S195" s="167">
        <f>SUMIF('PP5'!$K$3:$K$201,"D6.5.2-Infrastructure and Works",'PP5'!$J$3:$J$201)</f>
        <v>0</v>
      </c>
      <c r="T195" s="168"/>
      <c r="U195" s="169"/>
      <c r="V195" s="162">
        <f t="shared" si="4"/>
        <v>0</v>
      </c>
      <c r="W195" s="163"/>
      <c r="X195" s="163"/>
    </row>
    <row r="196" spans="1:24" x14ac:dyDescent="0.25">
      <c r="A196" s="171" t="s">
        <v>210</v>
      </c>
      <c r="B196" s="171" t="s">
        <v>55</v>
      </c>
      <c r="C196" s="171" t="s">
        <v>55</v>
      </c>
      <c r="D196" s="167">
        <f>SUMIF('PP5'!$K$3:$K$201,"D6.5.3-Staff Costs",'PP5'!$J$3:$J$201)</f>
        <v>0</v>
      </c>
      <c r="E196" s="168"/>
      <c r="F196" s="169"/>
      <c r="G196" s="167">
        <f>SUMIF('PP5'!$K$3:$K$201,"D6.5.3-Office and Administration",'PP5'!$J$3:$J$201)</f>
        <v>0</v>
      </c>
      <c r="H196" s="168"/>
      <c r="I196" s="169"/>
      <c r="J196" s="167">
        <f>SUMIF('PP5'!$K$3:$K$201,"D6.5.3-Travel and Accommodation",'PP5'!$J$3:$J$201)</f>
        <v>0</v>
      </c>
      <c r="K196" s="168"/>
      <c r="L196" s="169"/>
      <c r="M196" s="167">
        <f>SUMIF('PP5'!$K$3:$K$201,"D6.5.3-External Expertise and Services",'PP5'!$J$3:$J$201)</f>
        <v>0</v>
      </c>
      <c r="N196" s="168"/>
      <c r="O196" s="169"/>
      <c r="P196" s="167">
        <f>SUMIF('PP5'!$K$3:$K$201,"D6.5.3-Equipment",'PP5'!$J$3:$J$201)</f>
        <v>0</v>
      </c>
      <c r="Q196" s="168"/>
      <c r="R196" s="169"/>
      <c r="S196" s="167">
        <f>SUMIF('PP5'!$K$3:$K$201,"D6.5.3-Infrastructure and Works",'PP5'!$J$3:$J$201)</f>
        <v>0</v>
      </c>
      <c r="T196" s="168"/>
      <c r="U196" s="169"/>
      <c r="V196" s="162">
        <f t="shared" si="4"/>
        <v>0</v>
      </c>
      <c r="W196" s="163"/>
      <c r="X196" s="163"/>
    </row>
    <row r="197" spans="1:24" x14ac:dyDescent="0.25">
      <c r="A197" s="171" t="s">
        <v>216</v>
      </c>
      <c r="B197" s="171" t="s">
        <v>56</v>
      </c>
      <c r="C197" s="171" t="s">
        <v>56</v>
      </c>
      <c r="D197" s="167">
        <f>SUMIF('PP5'!$K$3:$K$201,"D6.5.4-Staff Costs",'PP5'!$J$3:$J$201)</f>
        <v>0</v>
      </c>
      <c r="E197" s="168"/>
      <c r="F197" s="169"/>
      <c r="G197" s="167">
        <f>SUMIF('PP5'!$K$3:$K$201,"D6.5.4-Office and Administration",'PP5'!$J$3:$J$201)</f>
        <v>0</v>
      </c>
      <c r="H197" s="168"/>
      <c r="I197" s="169"/>
      <c r="J197" s="167">
        <f>SUMIF('PP5'!$K$3:$K$201,"D6.5.4-Travel and Accommodation",'PP5'!$J$3:$J$201)</f>
        <v>0</v>
      </c>
      <c r="K197" s="168"/>
      <c r="L197" s="169"/>
      <c r="M197" s="167">
        <f>SUMIF('PP5'!$K$3:$K$201,"D6.5.4-External Expertise and Services",'PP5'!$J$3:$J$201)</f>
        <v>0</v>
      </c>
      <c r="N197" s="168"/>
      <c r="O197" s="169"/>
      <c r="P197" s="167">
        <f>SUMIF('PP5'!$K$3:$K$201,"D6.5.4-Equipment",'PP5'!$J$3:$J$201)</f>
        <v>0</v>
      </c>
      <c r="Q197" s="168"/>
      <c r="R197" s="169"/>
      <c r="S197" s="167">
        <f>SUMIF('PP5'!$K$3:$K$201,"D6.5.4-Infrastructure and Works",'PP5'!$J$3:$J$201)</f>
        <v>0</v>
      </c>
      <c r="T197" s="168"/>
      <c r="U197" s="169"/>
      <c r="V197" s="162">
        <f t="shared" si="4"/>
        <v>0</v>
      </c>
      <c r="W197" s="163"/>
      <c r="X197" s="163"/>
    </row>
    <row r="198" spans="1:24" x14ac:dyDescent="0.25">
      <c r="A198" s="171" t="s">
        <v>222</v>
      </c>
      <c r="B198" s="171"/>
      <c r="C198" s="171"/>
      <c r="D198" s="167">
        <f>SUMIF('PP5'!$K$3:$K$201,"D6.5.5-Staff Costs",'PP5'!$J$3:$J$201)</f>
        <v>0</v>
      </c>
      <c r="E198" s="168"/>
      <c r="F198" s="169"/>
      <c r="G198" s="167">
        <f>SUMIF('PP5'!$K$3:$K$201,"D6.5.5-Office and Administration",'PP5'!$J$3:$J$201)</f>
        <v>0</v>
      </c>
      <c r="H198" s="168"/>
      <c r="I198" s="169"/>
      <c r="J198" s="167">
        <f>SUMIF('PP5'!$K$3:$K$201,"D6.5.5-Travel and Accommodation",'PP5'!$J$3:$J$201)</f>
        <v>0</v>
      </c>
      <c r="K198" s="168"/>
      <c r="L198" s="169"/>
      <c r="M198" s="167">
        <f>SUMIF('PP5'!$K$3:$K$201,"D6.5.5-External Expertise and Services",'PP5'!$J$3:$J$201)</f>
        <v>0</v>
      </c>
      <c r="N198" s="168"/>
      <c r="O198" s="169"/>
      <c r="P198" s="167">
        <f>SUMIF('PP5'!$K$3:$K$201,"D6.5.5-Equipment",'PP5'!$J$3:$J$201)</f>
        <v>0</v>
      </c>
      <c r="Q198" s="168"/>
      <c r="R198" s="169"/>
      <c r="S198" s="167">
        <f>SUMIF('PP5'!$K$3:$K$201,"D6.5.5-Infrastructure and Works",'PP5'!$J$3:$J$201)</f>
        <v>0</v>
      </c>
      <c r="T198" s="168"/>
      <c r="U198" s="169"/>
      <c r="V198" s="162">
        <f t="shared" si="4"/>
        <v>0</v>
      </c>
      <c r="W198" s="163"/>
      <c r="X198" s="163"/>
    </row>
    <row r="199" spans="1:24" x14ac:dyDescent="0.25">
      <c r="A199" s="187" t="s">
        <v>280</v>
      </c>
      <c r="B199" s="187"/>
      <c r="C199" s="187"/>
      <c r="D199" s="174">
        <f>D193+D187+D181+D175+D169+D163</f>
        <v>0</v>
      </c>
      <c r="E199" s="175"/>
      <c r="F199" s="176"/>
      <c r="G199" s="174">
        <f>G193+G187+G181+G175+G169+G163</f>
        <v>0</v>
      </c>
      <c r="H199" s="175"/>
      <c r="I199" s="176"/>
      <c r="J199" s="174">
        <f>J193+J187+J181+J175+J169+J163</f>
        <v>0</v>
      </c>
      <c r="K199" s="175"/>
      <c r="L199" s="176"/>
      <c r="M199" s="174">
        <f>M193+M187+M181+M175+M169+M163</f>
        <v>0</v>
      </c>
      <c r="N199" s="175"/>
      <c r="O199" s="176"/>
      <c r="P199" s="174">
        <f>P193+P187+P181+P175+P169+P163</f>
        <v>0</v>
      </c>
      <c r="Q199" s="175"/>
      <c r="R199" s="176"/>
      <c r="S199" s="174">
        <f>S193+S187+S181+S175+S169+S163</f>
        <v>0</v>
      </c>
      <c r="T199" s="175"/>
      <c r="U199" s="176"/>
      <c r="V199" s="172">
        <f t="shared" si="4"/>
        <v>0</v>
      </c>
      <c r="W199" s="173"/>
      <c r="X199" s="162"/>
    </row>
    <row r="200" spans="1:24" x14ac:dyDescent="0.2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47"/>
      <c r="X200" s="47"/>
    </row>
    <row r="201" spans="1:24" ht="15" customHeight="1" x14ac:dyDescent="0.25">
      <c r="A201" s="177" t="s">
        <v>390</v>
      </c>
      <c r="B201" s="178"/>
      <c r="C201" s="178"/>
      <c r="D201" s="181" t="s">
        <v>18</v>
      </c>
      <c r="E201" s="182"/>
      <c r="F201" s="183"/>
      <c r="G201" s="181" t="s">
        <v>19</v>
      </c>
      <c r="H201" s="182"/>
      <c r="I201" s="183"/>
      <c r="J201" s="181" t="s">
        <v>312</v>
      </c>
      <c r="K201" s="182"/>
      <c r="L201" s="183"/>
      <c r="M201" s="181" t="s">
        <v>20</v>
      </c>
      <c r="N201" s="182"/>
      <c r="O201" s="183"/>
      <c r="P201" s="181" t="s">
        <v>21</v>
      </c>
      <c r="Q201" s="182"/>
      <c r="R201" s="183"/>
      <c r="S201" s="181" t="s">
        <v>262</v>
      </c>
      <c r="T201" s="182"/>
      <c r="U201" s="183"/>
      <c r="V201" s="188" t="s">
        <v>280</v>
      </c>
      <c r="W201" s="188"/>
      <c r="X201" s="188"/>
    </row>
    <row r="202" spans="1:24" ht="48.75" customHeight="1" x14ac:dyDescent="0.25">
      <c r="A202" s="179">
        <f>'Cover page'!C28</f>
        <v>0</v>
      </c>
      <c r="B202" s="179"/>
      <c r="C202" s="179"/>
      <c r="D202" s="184"/>
      <c r="E202" s="185"/>
      <c r="F202" s="186"/>
      <c r="G202" s="184"/>
      <c r="H202" s="185"/>
      <c r="I202" s="186"/>
      <c r="J202" s="184"/>
      <c r="K202" s="185"/>
      <c r="L202" s="186"/>
      <c r="M202" s="184"/>
      <c r="N202" s="185"/>
      <c r="O202" s="186"/>
      <c r="P202" s="184"/>
      <c r="Q202" s="185"/>
      <c r="R202" s="186"/>
      <c r="S202" s="184"/>
      <c r="T202" s="185"/>
      <c r="U202" s="186"/>
      <c r="V202" s="188"/>
      <c r="W202" s="188"/>
      <c r="X202" s="188"/>
    </row>
    <row r="203" spans="1:24" x14ac:dyDescent="0.25">
      <c r="A203" s="180" t="s">
        <v>272</v>
      </c>
      <c r="B203" s="180"/>
      <c r="C203" s="180"/>
      <c r="D203" s="164">
        <f>SUM(D204:D208)</f>
        <v>0</v>
      </c>
      <c r="E203" s="165"/>
      <c r="F203" s="166"/>
      <c r="G203" s="164">
        <f>SUM(G204:G208)</f>
        <v>0</v>
      </c>
      <c r="H203" s="165"/>
      <c r="I203" s="166"/>
      <c r="J203" s="164">
        <f>SUM(J204:J208)</f>
        <v>0</v>
      </c>
      <c r="K203" s="165"/>
      <c r="L203" s="166"/>
      <c r="M203" s="164">
        <f>SUM(M204:M208)</f>
        <v>0</v>
      </c>
      <c r="N203" s="165"/>
      <c r="O203" s="166"/>
      <c r="P203" s="164">
        <f>SUM(P204:P208)</f>
        <v>0</v>
      </c>
      <c r="Q203" s="165"/>
      <c r="R203" s="166"/>
      <c r="S203" s="164">
        <f>SUM(S204:S208)</f>
        <v>0</v>
      </c>
      <c r="T203" s="165"/>
      <c r="U203" s="166"/>
      <c r="V203" s="160">
        <f t="shared" ref="V203:V239" si="5">SUM(D203:S203)</f>
        <v>0</v>
      </c>
      <c r="W203" s="161"/>
      <c r="X203" s="161"/>
    </row>
    <row r="204" spans="1:24" x14ac:dyDescent="0.25">
      <c r="A204" s="171" t="s">
        <v>229</v>
      </c>
      <c r="B204" s="171"/>
      <c r="C204" s="171"/>
      <c r="D204" s="167">
        <f>SUMIF('PP6'!$K$3:$K$201,"D1.6.1-Staff Costs",'PP6'!$J$3:$J$201)</f>
        <v>0</v>
      </c>
      <c r="E204" s="168"/>
      <c r="F204" s="169"/>
      <c r="G204" s="167">
        <f>SUMIF('PP6'!$K$3:$K$201,"D1.6.1-Office and Administration",'PP6'!$J$3:$J$201)</f>
        <v>0</v>
      </c>
      <c r="H204" s="168"/>
      <c r="I204" s="169"/>
      <c r="J204" s="167">
        <f>SUMIF('PP6'!$K$3:$K$201,"D1.6.1-Travel and Accommodation",'PP6'!$J$3:$J$201)</f>
        <v>0</v>
      </c>
      <c r="K204" s="168"/>
      <c r="L204" s="169"/>
      <c r="M204" s="167">
        <f>SUMIF('PP6'!$K$3:$K$201,"D1.6.1-External Expertise and Services",'PP6'!$J$3:$J$201)</f>
        <v>0</v>
      </c>
      <c r="N204" s="168"/>
      <c r="O204" s="169"/>
      <c r="P204" s="167">
        <f>SUMIF('PP6'!$K$3:$K$201,"D1.6.1-Equipment",'PP6'!$J$3:$J$201)</f>
        <v>0</v>
      </c>
      <c r="Q204" s="168"/>
      <c r="R204" s="169"/>
      <c r="S204" s="167">
        <f>SUMIF('PP6'!$K$3:$K$201,"D1.6.1-Infrastructure and Works",'PP6'!$J$3:$J$201)</f>
        <v>0</v>
      </c>
      <c r="T204" s="168"/>
      <c r="U204" s="169"/>
      <c r="V204" s="162">
        <f t="shared" si="5"/>
        <v>0</v>
      </c>
      <c r="W204" s="163"/>
      <c r="X204" s="163"/>
    </row>
    <row r="205" spans="1:24" x14ac:dyDescent="0.25">
      <c r="A205" s="171" t="s">
        <v>235</v>
      </c>
      <c r="B205" s="171"/>
      <c r="C205" s="171"/>
      <c r="D205" s="167">
        <f>SUMIF('PP6'!$K$3:$K$201,"D1.6.2-Staff Costs",'PP6'!$J$3:$J$201)</f>
        <v>0</v>
      </c>
      <c r="E205" s="168"/>
      <c r="F205" s="169"/>
      <c r="G205" s="167">
        <f>SUMIF('PP6'!$K$3:$K$201,"D1.6.2-Office and Administration",'PP6'!$J$3:$J$201)</f>
        <v>0</v>
      </c>
      <c r="H205" s="168"/>
      <c r="I205" s="169"/>
      <c r="J205" s="167">
        <f>SUMIF('PP6'!$K$3:$K$201,"D1.6.2-Travel and Accommodation",'PP6'!$J$3:$J$201)</f>
        <v>0</v>
      </c>
      <c r="K205" s="168"/>
      <c r="L205" s="169"/>
      <c r="M205" s="167">
        <f>SUMIF('PP6'!$K$3:$K$201,"D1.6.2-External Expertise and Services",'PP6'!$J$3:$J$201)</f>
        <v>0</v>
      </c>
      <c r="N205" s="168"/>
      <c r="O205" s="169"/>
      <c r="P205" s="167">
        <f>SUMIF('PP6'!$K$3:$K$201,"D1.6.2-Equipment",'PP6'!$J$3:$J$201)</f>
        <v>0</v>
      </c>
      <c r="Q205" s="168"/>
      <c r="R205" s="169"/>
      <c r="S205" s="167">
        <f>SUMIF('PP6'!$K$3:$K$201,"D1.6.2-Infrastructure and Works",'PP6'!$J$3:$J$201)</f>
        <v>0</v>
      </c>
      <c r="T205" s="168"/>
      <c r="U205" s="169"/>
      <c r="V205" s="162">
        <f t="shared" si="5"/>
        <v>0</v>
      </c>
      <c r="W205" s="163"/>
      <c r="X205" s="163"/>
    </row>
    <row r="206" spans="1:24" x14ac:dyDescent="0.25">
      <c r="A206" s="171" t="s">
        <v>241</v>
      </c>
      <c r="B206" s="171" t="s">
        <v>30</v>
      </c>
      <c r="C206" s="171" t="s">
        <v>30</v>
      </c>
      <c r="D206" s="167">
        <f>SUMIF('PP6'!$K$3:$K$201,"D1.6.3-Staff Costs",'PP6'!$J$3:$J$201)</f>
        <v>0</v>
      </c>
      <c r="E206" s="168"/>
      <c r="F206" s="169"/>
      <c r="G206" s="167">
        <f>SUMIF('PP6'!$K$3:$K$201,"D1.6.3-Office and Administration",'PP6'!$J$3:$J$201)</f>
        <v>0</v>
      </c>
      <c r="H206" s="168"/>
      <c r="I206" s="169"/>
      <c r="J206" s="167">
        <f>SUMIF('PP6'!$K$3:$K$201,"D1.6.3-Travel and Accommodation",'PP6'!$J$3:$J$201)</f>
        <v>0</v>
      </c>
      <c r="K206" s="168"/>
      <c r="L206" s="169"/>
      <c r="M206" s="167">
        <f>SUMIF('PP6'!$K$3:$K$201,"D1.6.3-External Expertise and Services",'PP6'!$J$3:$J$201)</f>
        <v>0</v>
      </c>
      <c r="N206" s="168"/>
      <c r="O206" s="169"/>
      <c r="P206" s="167">
        <f>SUMIF('PP6'!$K$3:$K$201,"D1.6.3-Equipment",'PP6'!$J$3:$J$201)</f>
        <v>0</v>
      </c>
      <c r="Q206" s="168"/>
      <c r="R206" s="169"/>
      <c r="S206" s="167">
        <f>SUMIF('PP6'!$K$3:$K$201,"D1.6.3-Infrastructure and Works",'PP6'!$J$3:$J$201)</f>
        <v>0</v>
      </c>
      <c r="T206" s="168"/>
      <c r="U206" s="169"/>
      <c r="V206" s="162">
        <f t="shared" si="5"/>
        <v>0</v>
      </c>
      <c r="W206" s="163"/>
      <c r="X206" s="163"/>
    </row>
    <row r="207" spans="1:24" x14ac:dyDescent="0.25">
      <c r="A207" s="171" t="s">
        <v>247</v>
      </c>
      <c r="B207" s="171" t="s">
        <v>31</v>
      </c>
      <c r="C207" s="171" t="s">
        <v>31</v>
      </c>
      <c r="D207" s="167">
        <f>SUMIF('PP6'!$K$3:$K$201,"D1.6.4-Staff Costs",'PP6'!$J$3:$J$201)</f>
        <v>0</v>
      </c>
      <c r="E207" s="168"/>
      <c r="F207" s="169"/>
      <c r="G207" s="167">
        <f>SUMIF('PP6'!$K$3:$K$201,"D1.6.4-Office and Administration",'PP6'!$J$3:$J$201)</f>
        <v>0</v>
      </c>
      <c r="H207" s="168"/>
      <c r="I207" s="169"/>
      <c r="J207" s="167">
        <f>SUMIF('PP6'!$K$3:$K$201,"D1.6.4-Travel and Accommodation",'PP6'!$J$3:$J$201)</f>
        <v>0</v>
      </c>
      <c r="K207" s="168"/>
      <c r="L207" s="169"/>
      <c r="M207" s="167">
        <f>SUMIF('PP6'!$K$3:$K$201,"D1.6.4-External Expertise and Services",'PP6'!$J$3:$J$201)</f>
        <v>0</v>
      </c>
      <c r="N207" s="168"/>
      <c r="O207" s="169"/>
      <c r="P207" s="167">
        <f>SUMIF('PP6'!$K$3:$K$201,"D1.6.4-Equipment",'PP6'!$J$3:$J$201)</f>
        <v>0</v>
      </c>
      <c r="Q207" s="168"/>
      <c r="R207" s="169"/>
      <c r="S207" s="167">
        <f>SUMIF('PP6'!$K$3:$K$201,"D1.6.4-Infrastructure and Works",'PP6'!$J$3:$J$201)</f>
        <v>0</v>
      </c>
      <c r="T207" s="168"/>
      <c r="U207" s="169"/>
      <c r="V207" s="162">
        <f t="shared" si="5"/>
        <v>0</v>
      </c>
      <c r="W207" s="163"/>
      <c r="X207" s="163"/>
    </row>
    <row r="208" spans="1:24" x14ac:dyDescent="0.25">
      <c r="A208" s="171" t="s">
        <v>253</v>
      </c>
      <c r="B208" s="171" t="s">
        <v>32</v>
      </c>
      <c r="C208" s="171" t="s">
        <v>32</v>
      </c>
      <c r="D208" s="167">
        <f>SUMIF('PP6'!$K$3:$K$201,"D1.6.5-Staff Costs",'PP6'!$J$3:$J$201)</f>
        <v>0</v>
      </c>
      <c r="E208" s="168"/>
      <c r="F208" s="169"/>
      <c r="G208" s="167">
        <f>SUMIF('PP6'!$K$3:$K$201,"D1.6.5-Office and Administration",'PP6'!$J$3:$J$201)</f>
        <v>0</v>
      </c>
      <c r="H208" s="168"/>
      <c r="I208" s="169"/>
      <c r="J208" s="167">
        <f>SUMIF('PP6'!$K$3:$K$201,"D1.6.5-Travel and Accommodation",'PP6'!$J$3:$J$201)</f>
        <v>0</v>
      </c>
      <c r="K208" s="168"/>
      <c r="L208" s="169"/>
      <c r="M208" s="167">
        <f>SUMIF('PP6'!$K$3:$K$201,"D1.6.5-External Expertise and Services",'PP6'!$J$3:$J$201)</f>
        <v>0</v>
      </c>
      <c r="N208" s="168"/>
      <c r="O208" s="169"/>
      <c r="P208" s="167">
        <f>SUMIF('PP6'!$K$3:$K$201,"D1.6.5-Equipment",'PP6'!$J$3:$J$201)</f>
        <v>0</v>
      </c>
      <c r="Q208" s="168"/>
      <c r="R208" s="169"/>
      <c r="S208" s="167">
        <f>SUMIF('PP6'!$K$3:$K$201,"D1.6.5-Infrastructure and Works",'PP6'!$J$3:$J$201)</f>
        <v>0</v>
      </c>
      <c r="T208" s="168"/>
      <c r="U208" s="169"/>
      <c r="V208" s="162">
        <f t="shared" si="5"/>
        <v>0</v>
      </c>
      <c r="W208" s="163"/>
      <c r="X208" s="163"/>
    </row>
    <row r="209" spans="1:24" x14ac:dyDescent="0.25">
      <c r="A209" s="180" t="s">
        <v>273</v>
      </c>
      <c r="B209" s="180"/>
      <c r="C209" s="180"/>
      <c r="D209" s="164">
        <f>SUM(D210:D214)</f>
        <v>0</v>
      </c>
      <c r="E209" s="165"/>
      <c r="F209" s="166"/>
      <c r="G209" s="164">
        <f>SUM(G210:G214)</f>
        <v>0</v>
      </c>
      <c r="H209" s="165"/>
      <c r="I209" s="166"/>
      <c r="J209" s="164">
        <f>SUM(J210:J214)</f>
        <v>0</v>
      </c>
      <c r="K209" s="165"/>
      <c r="L209" s="166"/>
      <c r="M209" s="164">
        <f>SUM(M210:M214)</f>
        <v>0</v>
      </c>
      <c r="N209" s="165"/>
      <c r="O209" s="166"/>
      <c r="P209" s="164">
        <f>SUM(P210:P214)</f>
        <v>0</v>
      </c>
      <c r="Q209" s="165"/>
      <c r="R209" s="166"/>
      <c r="S209" s="164">
        <f>SUM(S210:S214)</f>
        <v>0</v>
      </c>
      <c r="T209" s="165"/>
      <c r="U209" s="166"/>
      <c r="V209" s="160">
        <f t="shared" si="5"/>
        <v>0</v>
      </c>
      <c r="W209" s="161"/>
      <c r="X209" s="161"/>
    </row>
    <row r="210" spans="1:24" x14ac:dyDescent="0.25">
      <c r="A210" s="171" t="s">
        <v>230</v>
      </c>
      <c r="B210" s="171" t="s">
        <v>33</v>
      </c>
      <c r="C210" s="171" t="s">
        <v>33</v>
      </c>
      <c r="D210" s="167">
        <f>SUMIF('PP6'!$K$3:$K$201,"D2.6.1-Staff Costs",'PP6'!$J$3:$J$201)</f>
        <v>0</v>
      </c>
      <c r="E210" s="168"/>
      <c r="F210" s="169"/>
      <c r="G210" s="167">
        <f>SUMIF('PP6'!$K$3:$K$201,"D2.6.1-Office and Administration",'PP6'!$J$3:$J$201)</f>
        <v>0</v>
      </c>
      <c r="H210" s="168"/>
      <c r="I210" s="169"/>
      <c r="J210" s="167">
        <f>SUMIF('PP6'!$K$3:$K$201,"D2.6.1-Travel and Accommodation",'PP6'!$J$3:$J$201)</f>
        <v>0</v>
      </c>
      <c r="K210" s="168"/>
      <c r="L210" s="169"/>
      <c r="M210" s="167">
        <f>SUMIF('PP6'!$K$3:$K$201,"D2.6.1-External Expertise and Services",'PP6'!$J$3:$J$201)</f>
        <v>0</v>
      </c>
      <c r="N210" s="168"/>
      <c r="O210" s="169"/>
      <c r="P210" s="167">
        <f>SUMIF('PP6'!$K$3:$K$201,"D2.6.1-Equipment",'PP6'!$J$3:$J$201)</f>
        <v>0</v>
      </c>
      <c r="Q210" s="168"/>
      <c r="R210" s="169"/>
      <c r="S210" s="167">
        <f>SUMIF('PP6'!$K$3:$K$201,"D2.6.1-Infrastructure and Works",'PP6'!$J$3:$J$201)</f>
        <v>0</v>
      </c>
      <c r="T210" s="168"/>
      <c r="U210" s="169"/>
      <c r="V210" s="162">
        <f t="shared" si="5"/>
        <v>0</v>
      </c>
      <c r="W210" s="163"/>
      <c r="X210" s="163"/>
    </row>
    <row r="211" spans="1:24" x14ac:dyDescent="0.25">
      <c r="A211" s="171" t="s">
        <v>236</v>
      </c>
      <c r="B211" s="171" t="s">
        <v>34</v>
      </c>
      <c r="C211" s="171" t="s">
        <v>34</v>
      </c>
      <c r="D211" s="167">
        <f>SUMIF('PP6'!$K$3:$K$201,"D2.6.2-Staff Costs",'PP6'!$J$3:$J$201)</f>
        <v>0</v>
      </c>
      <c r="E211" s="168"/>
      <c r="F211" s="169"/>
      <c r="G211" s="167">
        <f>SUMIF('PP6'!$K$3:$K$201,"D2.6.2-Office and Administration",'PP6'!$J$3:$J$201)</f>
        <v>0</v>
      </c>
      <c r="H211" s="168"/>
      <c r="I211" s="169"/>
      <c r="J211" s="167">
        <f>SUMIF('PP6'!$K$3:$K$201,"D2.6.2-Travel and Accommodation",'PP6'!$J$3:$J$201)</f>
        <v>0</v>
      </c>
      <c r="K211" s="168"/>
      <c r="L211" s="169"/>
      <c r="M211" s="167">
        <f>SUMIF('PP6'!$K$3:$K$201,"D2.6.2-External Expertise and Services",'PP6'!$J$3:$J$201)</f>
        <v>0</v>
      </c>
      <c r="N211" s="168"/>
      <c r="O211" s="169"/>
      <c r="P211" s="167">
        <f>SUMIF('PP6'!$K$3:$K$201,"D2.6.2-Equipment",'PP6'!$J$3:$J$201)</f>
        <v>0</v>
      </c>
      <c r="Q211" s="168"/>
      <c r="R211" s="169"/>
      <c r="S211" s="167">
        <f>SUMIF('PP6'!$K$3:$K$201,"D2.6.2-Infrastructure and Works",'PP6'!$J$3:$J$201)</f>
        <v>0</v>
      </c>
      <c r="T211" s="168"/>
      <c r="U211" s="169"/>
      <c r="V211" s="162">
        <f t="shared" si="5"/>
        <v>0</v>
      </c>
      <c r="W211" s="163"/>
      <c r="X211" s="163"/>
    </row>
    <row r="212" spans="1:24" x14ac:dyDescent="0.25">
      <c r="A212" s="171" t="s">
        <v>242</v>
      </c>
      <c r="B212" s="171" t="s">
        <v>35</v>
      </c>
      <c r="C212" s="171" t="s">
        <v>35</v>
      </c>
      <c r="D212" s="167">
        <f>SUMIF('PP6'!$K$3:$K$201,"D2.6.3-Staff Costs",'PP6'!$J$3:$J$201)</f>
        <v>0</v>
      </c>
      <c r="E212" s="168"/>
      <c r="F212" s="169"/>
      <c r="G212" s="167">
        <f>SUMIF('PP6'!$K$3:$K$201,"D2.6.3-Office and Administration",'PP6'!$J$3:$J$201)</f>
        <v>0</v>
      </c>
      <c r="H212" s="168"/>
      <c r="I212" s="169"/>
      <c r="J212" s="167">
        <f>SUMIF('PP6'!$K$3:$K$201,"D2.6.3-Travel and Accommodation",'PP6'!$J$3:$J$201)</f>
        <v>0</v>
      </c>
      <c r="K212" s="168"/>
      <c r="L212" s="169"/>
      <c r="M212" s="167">
        <f>SUMIF('PP6'!$K$3:$K$201,"D2.6.3-External Expertise and Services",'PP6'!$J$3:$J$201)</f>
        <v>0</v>
      </c>
      <c r="N212" s="168"/>
      <c r="O212" s="169"/>
      <c r="P212" s="167">
        <f>SUMIF('PP6'!$K$3:$K$201,"D2.6.3-Equipment",'PP6'!$J$3:$J$201)</f>
        <v>0</v>
      </c>
      <c r="Q212" s="168"/>
      <c r="R212" s="169"/>
      <c r="S212" s="167">
        <f>SUMIF('PP6'!$K$3:$K$201,"D2.6.3-Infrastructure and Works",'PP6'!$J$3:$J$201)</f>
        <v>0</v>
      </c>
      <c r="T212" s="168"/>
      <c r="U212" s="169"/>
      <c r="V212" s="162">
        <f t="shared" si="5"/>
        <v>0</v>
      </c>
      <c r="W212" s="163"/>
      <c r="X212" s="163"/>
    </row>
    <row r="213" spans="1:24" x14ac:dyDescent="0.25">
      <c r="A213" s="171" t="s">
        <v>248</v>
      </c>
      <c r="B213" s="171" t="s">
        <v>36</v>
      </c>
      <c r="C213" s="171" t="s">
        <v>36</v>
      </c>
      <c r="D213" s="167">
        <f>SUMIF('PP6'!$K$3:$K$201,"D2.6.4-Staff Costs",'PP6'!$J$3:$J$201)</f>
        <v>0</v>
      </c>
      <c r="E213" s="168"/>
      <c r="F213" s="169"/>
      <c r="G213" s="167">
        <f>SUMIF('PP6'!$K$3:$K$201,"D2.6.4-Office and Administration",'PP6'!$J$3:$J$201)</f>
        <v>0</v>
      </c>
      <c r="H213" s="168"/>
      <c r="I213" s="169"/>
      <c r="J213" s="167">
        <f>SUMIF('PP6'!$K$3:$K$201,"D2.6.4-Travel and Accommodation",'PP6'!$J$3:$J$201)</f>
        <v>0</v>
      </c>
      <c r="K213" s="168"/>
      <c r="L213" s="169"/>
      <c r="M213" s="167">
        <f>SUMIF('PP6'!$K$3:$K$201,"D2.6.4-External Expertise and Services",'PP6'!$J$3:$J$201)</f>
        <v>0</v>
      </c>
      <c r="N213" s="168"/>
      <c r="O213" s="169"/>
      <c r="P213" s="167">
        <f>SUMIF('PP6'!$K$3:$K$201,"D2.6.4-Equipment",'PP6'!$J$3:$J$201)</f>
        <v>0</v>
      </c>
      <c r="Q213" s="168"/>
      <c r="R213" s="169"/>
      <c r="S213" s="167">
        <f>SUMIF('PP6'!$K$3:$K$201,"D2.6.4-Infrastructure and Works",'PP6'!$J$3:$J$201)</f>
        <v>0</v>
      </c>
      <c r="T213" s="168"/>
      <c r="U213" s="169"/>
      <c r="V213" s="162">
        <f t="shared" si="5"/>
        <v>0</v>
      </c>
      <c r="W213" s="163"/>
      <c r="X213" s="163"/>
    </row>
    <row r="214" spans="1:24" x14ac:dyDescent="0.25">
      <c r="A214" s="171" t="s">
        <v>254</v>
      </c>
      <c r="B214" s="171" t="s">
        <v>37</v>
      </c>
      <c r="C214" s="171" t="s">
        <v>37</v>
      </c>
      <c r="D214" s="167">
        <f>SUMIF('PP6'!$K$3:$K$201,"D2.6.5-Staff Costs",'PP6'!$J$3:$J$201)</f>
        <v>0</v>
      </c>
      <c r="E214" s="168"/>
      <c r="F214" s="169"/>
      <c r="G214" s="167">
        <f>SUMIF('PP6'!$K$3:$K$201,"D2.6.5-Office and Administration",'PP6'!$J$3:$J$201)</f>
        <v>0</v>
      </c>
      <c r="H214" s="168"/>
      <c r="I214" s="169"/>
      <c r="J214" s="167">
        <f>SUMIF('PP6'!$K$3:$K$201,"D2.6.5-Travel and Accommodation",'PP6'!$J$3:$J$201)</f>
        <v>0</v>
      </c>
      <c r="K214" s="168"/>
      <c r="L214" s="169"/>
      <c r="M214" s="167">
        <f>SUMIF('PP6'!$K$3:$K$201,"D2.6.5-External Expertise and Services",'PP6'!$J$3:$J$201)</f>
        <v>0</v>
      </c>
      <c r="N214" s="168"/>
      <c r="O214" s="169"/>
      <c r="P214" s="167">
        <f>SUMIF('PP6'!$K$3:$K$201,"D2.6.5-Equipment",'PP6'!$J$3:$J$201)</f>
        <v>0</v>
      </c>
      <c r="Q214" s="168"/>
      <c r="R214" s="169"/>
      <c r="S214" s="167">
        <f>SUMIF('PP6'!$K$3:$K$201,"D2.6.5-Infrastructure and Works",'PP6'!$J$3:$J$201)</f>
        <v>0</v>
      </c>
      <c r="T214" s="168"/>
      <c r="U214" s="169"/>
      <c r="V214" s="162">
        <f t="shared" si="5"/>
        <v>0</v>
      </c>
      <c r="W214" s="163"/>
      <c r="X214" s="163"/>
    </row>
    <row r="215" spans="1:24" x14ac:dyDescent="0.25">
      <c r="A215" s="180" t="s">
        <v>274</v>
      </c>
      <c r="B215" s="180"/>
      <c r="C215" s="180" t="s">
        <v>275</v>
      </c>
      <c r="D215" s="164">
        <f>SUM(D216:D220)</f>
        <v>0</v>
      </c>
      <c r="E215" s="165"/>
      <c r="F215" s="166"/>
      <c r="G215" s="164">
        <f>SUM(G216:G220)</f>
        <v>0</v>
      </c>
      <c r="H215" s="165"/>
      <c r="I215" s="166"/>
      <c r="J215" s="164">
        <f>SUM(J216:J220)</f>
        <v>0</v>
      </c>
      <c r="K215" s="165"/>
      <c r="L215" s="166"/>
      <c r="M215" s="164">
        <f>SUM(M216:M220)</f>
        <v>0</v>
      </c>
      <c r="N215" s="165"/>
      <c r="O215" s="166"/>
      <c r="P215" s="164">
        <f>SUM(P216:P220)</f>
        <v>0</v>
      </c>
      <c r="Q215" s="165"/>
      <c r="R215" s="166"/>
      <c r="S215" s="164">
        <f>SUM(S216:S220)</f>
        <v>0</v>
      </c>
      <c r="T215" s="165"/>
      <c r="U215" s="166"/>
      <c r="V215" s="160">
        <f t="shared" si="5"/>
        <v>0</v>
      </c>
      <c r="W215" s="161"/>
      <c r="X215" s="161"/>
    </row>
    <row r="216" spans="1:24" x14ac:dyDescent="0.25">
      <c r="A216" s="171" t="s">
        <v>231</v>
      </c>
      <c r="B216" s="171" t="s">
        <v>38</v>
      </c>
      <c r="C216" s="171" t="s">
        <v>38</v>
      </c>
      <c r="D216" s="167">
        <f>SUMIF('PP6'!$K$3:$K$201,"D3.6.1-Staff Costs",'PP6'!$J$3:$J$201)</f>
        <v>0</v>
      </c>
      <c r="E216" s="168"/>
      <c r="F216" s="169"/>
      <c r="G216" s="167">
        <f>SUMIF('PP6'!$K$3:$K$201,"D3.6.1-Office and Administration",'PP6'!$J$3:$J$201)</f>
        <v>0</v>
      </c>
      <c r="H216" s="168"/>
      <c r="I216" s="169"/>
      <c r="J216" s="167">
        <f>SUMIF('PP6'!$K$3:$K$201,"D3.6.1-Travel and Accommodation",'PP6'!$J$3:$J$201)</f>
        <v>0</v>
      </c>
      <c r="K216" s="168"/>
      <c r="L216" s="169"/>
      <c r="M216" s="167">
        <f>SUMIF('PP6'!$K$3:$K$201,"D3.6.1-External Expertise and Services",'PP6'!$J$3:$J$201)</f>
        <v>0</v>
      </c>
      <c r="N216" s="168"/>
      <c r="O216" s="169"/>
      <c r="P216" s="167">
        <f>SUMIF('PP6'!$K$3:$K$201,"D3.6.1-Equipment",'PP6'!$J$3:$J$201)</f>
        <v>0</v>
      </c>
      <c r="Q216" s="168"/>
      <c r="R216" s="169"/>
      <c r="S216" s="167">
        <f>SUMIF('PP6'!$K$3:$K$201,"D3.6.1-Infrastructure and Works",'PP6'!$J$3:$J$201)</f>
        <v>0</v>
      </c>
      <c r="T216" s="168"/>
      <c r="U216" s="169"/>
      <c r="V216" s="162">
        <f t="shared" si="5"/>
        <v>0</v>
      </c>
      <c r="W216" s="163"/>
      <c r="X216" s="163"/>
    </row>
    <row r="217" spans="1:24" x14ac:dyDescent="0.25">
      <c r="A217" s="171" t="s">
        <v>237</v>
      </c>
      <c r="B217" s="171" t="s">
        <v>39</v>
      </c>
      <c r="C217" s="171" t="s">
        <v>39</v>
      </c>
      <c r="D217" s="167">
        <f>SUMIF('PP6'!$K$3:$K$201,"D3.6.2-Staff Costs",'PP6'!$J$3:$J$201)</f>
        <v>0</v>
      </c>
      <c r="E217" s="168"/>
      <c r="F217" s="169"/>
      <c r="G217" s="167">
        <f>SUMIF('PP6'!$K$3:$K$201,"D3.6.2-Office and Administration",'PP6'!$J$3:$J$201)</f>
        <v>0</v>
      </c>
      <c r="H217" s="168"/>
      <c r="I217" s="169"/>
      <c r="J217" s="167">
        <f>SUMIF('PP6'!$K$3:$K$201,"D3.6.2-Travel and Accommodation",'PP6'!$J$3:$J$201)</f>
        <v>0</v>
      </c>
      <c r="K217" s="168"/>
      <c r="L217" s="169"/>
      <c r="M217" s="167">
        <f>SUMIF('PP6'!$K$3:$K$201,"D3.6.2-External Expertise and Services",'PP6'!$J$3:$J$201)</f>
        <v>0</v>
      </c>
      <c r="N217" s="168"/>
      <c r="O217" s="169"/>
      <c r="P217" s="167">
        <f>SUMIF('PP6'!$K$3:$K$201,"D3.6.2-Equipment",'PP6'!$J$3:$J$201)</f>
        <v>0</v>
      </c>
      <c r="Q217" s="168"/>
      <c r="R217" s="169"/>
      <c r="S217" s="167">
        <f>SUMIF('PP6'!$K$3:$K$201,"D3.6.2-Infrastructure and Works",'PP6'!$J$3:$J$201)</f>
        <v>0</v>
      </c>
      <c r="T217" s="168"/>
      <c r="U217" s="169"/>
      <c r="V217" s="162">
        <f t="shared" si="5"/>
        <v>0</v>
      </c>
      <c r="W217" s="163"/>
      <c r="X217" s="163"/>
    </row>
    <row r="218" spans="1:24" x14ac:dyDescent="0.25">
      <c r="A218" s="171" t="s">
        <v>243</v>
      </c>
      <c r="B218" s="171" t="s">
        <v>40</v>
      </c>
      <c r="C218" s="171" t="s">
        <v>40</v>
      </c>
      <c r="D218" s="167">
        <f>SUMIF('PP6'!$K$3:$K$201,"D3.6.3-Staff Costs",'PP6'!$J$3:$J$201)</f>
        <v>0</v>
      </c>
      <c r="E218" s="168"/>
      <c r="F218" s="169"/>
      <c r="G218" s="167">
        <f>SUMIF('PP6'!$K$3:$K$201,"D3.6.3-Office and Administration",'PP6'!$J$3:$J$201)</f>
        <v>0</v>
      </c>
      <c r="H218" s="168"/>
      <c r="I218" s="169"/>
      <c r="J218" s="167">
        <f>SUMIF('PP6'!$K$3:$K$201,"D3.6.3-Travel and Accommodation",'PP6'!$J$3:$J$201)</f>
        <v>0</v>
      </c>
      <c r="K218" s="168"/>
      <c r="L218" s="169"/>
      <c r="M218" s="167">
        <f>SUMIF('PP6'!$K$3:$K$201,"D3.6.3-External Expertise and Services",'PP6'!$J$3:$J$201)</f>
        <v>0</v>
      </c>
      <c r="N218" s="168"/>
      <c r="O218" s="169"/>
      <c r="P218" s="167">
        <f>SUMIF('PP6'!$K$3:$K$201,"D3.6.3-Equipment",'PP6'!$J$3:$J$201)</f>
        <v>0</v>
      </c>
      <c r="Q218" s="168"/>
      <c r="R218" s="169"/>
      <c r="S218" s="167">
        <f>SUMIF('PP6'!$K$3:$K$201,"D3.6.3-Infrastructure and Works",'PP6'!$J$3:$J$201)</f>
        <v>0</v>
      </c>
      <c r="T218" s="168"/>
      <c r="U218" s="169"/>
      <c r="V218" s="162">
        <f t="shared" si="5"/>
        <v>0</v>
      </c>
      <c r="W218" s="163"/>
      <c r="X218" s="163"/>
    </row>
    <row r="219" spans="1:24" x14ac:dyDescent="0.25">
      <c r="A219" s="171" t="s">
        <v>249</v>
      </c>
      <c r="B219" s="171" t="s">
        <v>41</v>
      </c>
      <c r="C219" s="171" t="s">
        <v>41</v>
      </c>
      <c r="D219" s="167">
        <f>SUMIF('PP6'!$K$3:$K$201,"D3.6.4-Staff Costs",'PP6'!$J$3:$J$201)</f>
        <v>0</v>
      </c>
      <c r="E219" s="168"/>
      <c r="F219" s="169"/>
      <c r="G219" s="167">
        <f>SUMIF('PP6'!$K$3:$K$201,"D3.6.4-Office and Administration",'PP6'!$J$3:$J$201)</f>
        <v>0</v>
      </c>
      <c r="H219" s="168"/>
      <c r="I219" s="169"/>
      <c r="J219" s="167">
        <f>SUMIF('PP6'!$K$3:$K$201,"D3.6.4-Travel and Accommodation",'PP6'!$J$3:$J$201)</f>
        <v>0</v>
      </c>
      <c r="K219" s="168"/>
      <c r="L219" s="169"/>
      <c r="M219" s="167">
        <f>SUMIF('PP6'!$K$3:$K$201,"D3.6.4-External Expertise and Services",'PP6'!$J$3:$J$201)</f>
        <v>0</v>
      </c>
      <c r="N219" s="168"/>
      <c r="O219" s="169"/>
      <c r="P219" s="167">
        <f>SUMIF('PP6'!$K$3:$K$201,"D3.6.4-Equipment",'PP6'!$J$3:$J$201)</f>
        <v>0</v>
      </c>
      <c r="Q219" s="168"/>
      <c r="R219" s="169"/>
      <c r="S219" s="167">
        <f>SUMIF('PP6'!$K$3:$K$201,"D3.6.4-Infrastructure and Works",'PP6'!$J$3:$J$201)</f>
        <v>0</v>
      </c>
      <c r="T219" s="168"/>
      <c r="U219" s="169"/>
      <c r="V219" s="162">
        <f t="shared" si="5"/>
        <v>0</v>
      </c>
      <c r="W219" s="163"/>
      <c r="X219" s="163"/>
    </row>
    <row r="220" spans="1:24" x14ac:dyDescent="0.25">
      <c r="A220" s="171" t="s">
        <v>255</v>
      </c>
      <c r="B220" s="171" t="s">
        <v>42</v>
      </c>
      <c r="C220" s="171" t="s">
        <v>42</v>
      </c>
      <c r="D220" s="167">
        <f>SUMIF('PP6'!$K$3:$K$201,"D3.6.5-Staff Costs",'PP6'!$J$3:$J$201)</f>
        <v>0</v>
      </c>
      <c r="E220" s="168"/>
      <c r="F220" s="169"/>
      <c r="G220" s="167">
        <f>SUMIF('PP6'!$K$3:$K$201,"D3.6.5-Office and Administration",'PP6'!$J$3:$J$201)</f>
        <v>0</v>
      </c>
      <c r="H220" s="168"/>
      <c r="I220" s="169"/>
      <c r="J220" s="167">
        <f>SUMIF('PP6'!$K$3:$K$201,"D3.6.5-Travel and Accommodation",'PP6'!$J$3:$J$201)</f>
        <v>0</v>
      </c>
      <c r="K220" s="168"/>
      <c r="L220" s="169"/>
      <c r="M220" s="167">
        <f>SUMIF('PP6'!$K$3:$K$201,"D3.6.5-External Expertise and Services",'PP6'!$J$3:$J$201)</f>
        <v>0</v>
      </c>
      <c r="N220" s="168"/>
      <c r="O220" s="169"/>
      <c r="P220" s="167">
        <f>SUMIF('PP6'!$K$3:$K$201,"D3.6.5-Equipment",'PP6'!$J$3:$J$201)</f>
        <v>0</v>
      </c>
      <c r="Q220" s="168"/>
      <c r="R220" s="169"/>
      <c r="S220" s="167">
        <f>SUMIF('PP6'!$K$3:$K$201,"D3.6.5-Infrastructure and Works",'PP6'!$J$3:$J$201)</f>
        <v>0</v>
      </c>
      <c r="T220" s="168"/>
      <c r="U220" s="169"/>
      <c r="V220" s="162">
        <f t="shared" si="5"/>
        <v>0</v>
      </c>
      <c r="W220" s="163"/>
      <c r="X220" s="163"/>
    </row>
    <row r="221" spans="1:24" x14ac:dyDescent="0.25">
      <c r="A221" s="180" t="s">
        <v>276</v>
      </c>
      <c r="B221" s="180"/>
      <c r="C221" s="180" t="s">
        <v>275</v>
      </c>
      <c r="D221" s="164">
        <f>SUM(D222:D226)</f>
        <v>0</v>
      </c>
      <c r="E221" s="165"/>
      <c r="F221" s="166"/>
      <c r="G221" s="164">
        <f>SUM(G222:G226)</f>
        <v>0</v>
      </c>
      <c r="H221" s="165"/>
      <c r="I221" s="166"/>
      <c r="J221" s="164">
        <f>SUM(J222:J226)</f>
        <v>0</v>
      </c>
      <c r="K221" s="165"/>
      <c r="L221" s="166"/>
      <c r="M221" s="164">
        <f>SUM(M222:M226)</f>
        <v>0</v>
      </c>
      <c r="N221" s="165"/>
      <c r="O221" s="166"/>
      <c r="P221" s="164">
        <f>SUM(P222:P226)</f>
        <v>0</v>
      </c>
      <c r="Q221" s="165"/>
      <c r="R221" s="166"/>
      <c r="S221" s="164">
        <f>SUM(S222:S226)</f>
        <v>0</v>
      </c>
      <c r="T221" s="165"/>
      <c r="U221" s="166"/>
      <c r="V221" s="160">
        <f t="shared" si="5"/>
        <v>0</v>
      </c>
      <c r="W221" s="161"/>
      <c r="X221" s="161"/>
    </row>
    <row r="222" spans="1:24" x14ac:dyDescent="0.25">
      <c r="A222" s="171" t="s">
        <v>232</v>
      </c>
      <c r="B222" s="171" t="s">
        <v>43</v>
      </c>
      <c r="C222" s="171" t="s">
        <v>43</v>
      </c>
      <c r="D222" s="167">
        <f>SUMIF('PP6'!$K$3:$K$201,"D4.6.1-Staff Costs",'PP6'!$J$3:$J$201)</f>
        <v>0</v>
      </c>
      <c r="E222" s="168"/>
      <c r="F222" s="169"/>
      <c r="G222" s="167">
        <f>SUMIF('PP6'!$K$3:$K$201,"D4.6.1-Office and Administration",'PP6'!$J$3:$J$201)</f>
        <v>0</v>
      </c>
      <c r="H222" s="168"/>
      <c r="I222" s="169"/>
      <c r="J222" s="167">
        <f>SUMIF('PP6'!$K$3:$K$201,"D4.6.1-Travel and Accommodation",'PP6'!$J$3:$J$201)</f>
        <v>0</v>
      </c>
      <c r="K222" s="168"/>
      <c r="L222" s="169"/>
      <c r="M222" s="167">
        <f>SUMIF('PP6'!$K$3:$K$201,"D4.6.1-External Expertise and Services",'PP6'!$J$3:$J$201)</f>
        <v>0</v>
      </c>
      <c r="N222" s="168"/>
      <c r="O222" s="169"/>
      <c r="P222" s="167">
        <f>SUMIF('PP6'!$K$3:$K$201,"D4.6.1-Equipment",'PP6'!$J$3:$J$201)</f>
        <v>0</v>
      </c>
      <c r="Q222" s="168"/>
      <c r="R222" s="169"/>
      <c r="S222" s="167">
        <f>SUMIF('PP6'!$K$3:$K$201,"D4.6.1-Infrastructure and Works",'PP6'!$J$3:$J$201)</f>
        <v>0</v>
      </c>
      <c r="T222" s="168"/>
      <c r="U222" s="169"/>
      <c r="V222" s="162">
        <f t="shared" si="5"/>
        <v>0</v>
      </c>
      <c r="W222" s="163"/>
      <c r="X222" s="163"/>
    </row>
    <row r="223" spans="1:24" x14ac:dyDescent="0.25">
      <c r="A223" s="171" t="s">
        <v>238</v>
      </c>
      <c r="B223" s="171" t="s">
        <v>44</v>
      </c>
      <c r="C223" s="171" t="s">
        <v>44</v>
      </c>
      <c r="D223" s="167">
        <f>SUMIF('PP6'!$K$3:$K$201,"D4.6.2-Staff Costs",'PP6'!$J$3:$J$201)</f>
        <v>0</v>
      </c>
      <c r="E223" s="168"/>
      <c r="F223" s="169"/>
      <c r="G223" s="167">
        <f>SUMIF('PP6'!$K$3:$K$201,"D4.6.2-Office and Administration",'PP6'!$J$3:$J$201)</f>
        <v>0</v>
      </c>
      <c r="H223" s="168"/>
      <c r="I223" s="169"/>
      <c r="J223" s="167">
        <f>SUMIF('PP6'!$K$3:$K$201,"D4.6.2-Travel and Accommodation",'PP6'!$J$3:$J$201)</f>
        <v>0</v>
      </c>
      <c r="K223" s="168"/>
      <c r="L223" s="169"/>
      <c r="M223" s="167">
        <f>SUMIF('PP6'!$K$3:$K$201,"D4.6.2-External Expertise and Services",'PP6'!$J$3:$J$201)</f>
        <v>0</v>
      </c>
      <c r="N223" s="168"/>
      <c r="O223" s="169"/>
      <c r="P223" s="167">
        <f>SUMIF('PP6'!$K$3:$K$201,"D4.6.2-Equipment",'PP6'!$J$3:$J$201)</f>
        <v>0</v>
      </c>
      <c r="Q223" s="168"/>
      <c r="R223" s="169"/>
      <c r="S223" s="167">
        <f>SUMIF('PP6'!$K$3:$K$201,"D4.6.2-Infrastructure and Works",'PP6'!$J$3:$J$201)</f>
        <v>0</v>
      </c>
      <c r="T223" s="168"/>
      <c r="U223" s="169"/>
      <c r="V223" s="162">
        <f t="shared" si="5"/>
        <v>0</v>
      </c>
      <c r="W223" s="163"/>
      <c r="X223" s="163"/>
    </row>
    <row r="224" spans="1:24" x14ac:dyDescent="0.25">
      <c r="A224" s="171" t="s">
        <v>244</v>
      </c>
      <c r="B224" s="171" t="s">
        <v>45</v>
      </c>
      <c r="C224" s="171" t="s">
        <v>45</v>
      </c>
      <c r="D224" s="167">
        <f>SUMIF('PP6'!$K$3:$K$201,"D4.6.3-Staff Costs",'PP6'!$J$3:$J$201)</f>
        <v>0</v>
      </c>
      <c r="E224" s="168"/>
      <c r="F224" s="169"/>
      <c r="G224" s="167">
        <f>SUMIF('PP6'!$K$3:$K$201,"D4.6.3-Office and Administration",'PP6'!$J$3:$J$201)</f>
        <v>0</v>
      </c>
      <c r="H224" s="168"/>
      <c r="I224" s="169"/>
      <c r="J224" s="167">
        <f>SUMIF('PP6'!$K$3:$K$201,"D4.6.3-Travel and Accommodation",'PP6'!$J$3:$J$201)</f>
        <v>0</v>
      </c>
      <c r="K224" s="168"/>
      <c r="L224" s="169"/>
      <c r="M224" s="167">
        <f>SUMIF('PP6'!$K$3:$K$201,"D4.6.3-External Expertise and Services",'PP6'!$J$3:$J$201)</f>
        <v>0</v>
      </c>
      <c r="N224" s="168"/>
      <c r="O224" s="169"/>
      <c r="P224" s="167">
        <f>SUMIF('PP6'!$K$3:$K$201,"D4.6.3-Equipment",'PP6'!$J$3:$J$201)</f>
        <v>0</v>
      </c>
      <c r="Q224" s="168"/>
      <c r="R224" s="169"/>
      <c r="S224" s="167">
        <f>SUMIF('PP6'!$K$3:$K$201,"D4.6.3-Infrastructure and Works",'PP6'!$J$3:$J$201)</f>
        <v>0</v>
      </c>
      <c r="T224" s="168"/>
      <c r="U224" s="169"/>
      <c r="V224" s="162">
        <f t="shared" si="5"/>
        <v>0</v>
      </c>
      <c r="W224" s="163"/>
      <c r="X224" s="163"/>
    </row>
    <row r="225" spans="1:24" x14ac:dyDescent="0.25">
      <c r="A225" s="171" t="s">
        <v>250</v>
      </c>
      <c r="B225" s="171" t="s">
        <v>46</v>
      </c>
      <c r="C225" s="171" t="s">
        <v>46</v>
      </c>
      <c r="D225" s="167">
        <f>SUMIF('PP6'!$K$3:$K$201,"D4.6.4-Staff Costs",'PP6'!$J$3:$J$201)</f>
        <v>0</v>
      </c>
      <c r="E225" s="168"/>
      <c r="F225" s="169"/>
      <c r="G225" s="167">
        <f>SUMIF('PP6'!$K$3:$K$201,"D4.6.4-Office and Administration",'PP6'!$J$3:$J$201)</f>
        <v>0</v>
      </c>
      <c r="H225" s="168"/>
      <c r="I225" s="169"/>
      <c r="J225" s="167">
        <f>SUMIF('PP6'!$K$3:$K$201,"D4.6.4-Travel and Accommodation",'PP6'!$J$3:$J$201)</f>
        <v>0</v>
      </c>
      <c r="K225" s="168"/>
      <c r="L225" s="169"/>
      <c r="M225" s="167">
        <f>SUMIF('PP6'!$K$3:$K$201,"D4.6.4-External Expertise and Services",'PP6'!$J$3:$J$201)</f>
        <v>0</v>
      </c>
      <c r="N225" s="168"/>
      <c r="O225" s="169"/>
      <c r="P225" s="167">
        <f>SUMIF('PP6'!$K$3:$K$201,"D4.6.4-Equipment",'PP6'!$J$3:$J$201)</f>
        <v>0</v>
      </c>
      <c r="Q225" s="168"/>
      <c r="R225" s="169"/>
      <c r="S225" s="167">
        <f>SUMIF('PP6'!$K$3:$K$201,"D4.6.4-Infrastructure and Works",'PP6'!$J$3:$J$201)</f>
        <v>0</v>
      </c>
      <c r="T225" s="168"/>
      <c r="U225" s="169"/>
      <c r="V225" s="162">
        <f t="shared" si="5"/>
        <v>0</v>
      </c>
      <c r="W225" s="163"/>
      <c r="X225" s="163"/>
    </row>
    <row r="226" spans="1:24" x14ac:dyDescent="0.25">
      <c r="A226" s="171" t="s">
        <v>256</v>
      </c>
      <c r="B226" s="171" t="s">
        <v>47</v>
      </c>
      <c r="C226" s="171" t="s">
        <v>47</v>
      </c>
      <c r="D226" s="167">
        <f>SUMIF('PP6'!$K$3:$K$201,"D4.6.5-Staff Costs",'PP6'!$J$3:$J$201)</f>
        <v>0</v>
      </c>
      <c r="E226" s="168"/>
      <c r="F226" s="169"/>
      <c r="G226" s="167">
        <f>SUMIF('PP6'!$K$3:$K$201,"D4.6.5-Office and Administration",'PP6'!$J$3:$J$201)</f>
        <v>0</v>
      </c>
      <c r="H226" s="168"/>
      <c r="I226" s="169"/>
      <c r="J226" s="167">
        <f>SUMIF('PP6'!$K$3:$K$201,"D4.6.5-Travel and Accommodation",'PP6'!$J$3:$J$201)</f>
        <v>0</v>
      </c>
      <c r="K226" s="168"/>
      <c r="L226" s="169"/>
      <c r="M226" s="167">
        <f>SUMIF('PP6'!$K$3:$K$201,"D4.6.5-External Expertise and Services",'PP6'!$J$3:$J$201)</f>
        <v>0</v>
      </c>
      <c r="N226" s="168"/>
      <c r="O226" s="169"/>
      <c r="P226" s="167">
        <f>SUMIF('PP6'!$K$3:$K$201,"D4.6.5-Equipment",'PP6'!$J$3:$J$201)</f>
        <v>0</v>
      </c>
      <c r="Q226" s="168"/>
      <c r="R226" s="169"/>
      <c r="S226" s="167">
        <f>SUMIF('PP6'!$K$3:$K$201,"D4.6.5-Infrastructure and Works",'PP6'!$J$3:$J$201)</f>
        <v>0</v>
      </c>
      <c r="T226" s="168"/>
      <c r="U226" s="169"/>
      <c r="V226" s="162">
        <f t="shared" si="5"/>
        <v>0</v>
      </c>
      <c r="W226" s="163"/>
      <c r="X226" s="163"/>
    </row>
    <row r="227" spans="1:24" x14ac:dyDescent="0.25">
      <c r="A227" s="180" t="s">
        <v>277</v>
      </c>
      <c r="B227" s="180"/>
      <c r="C227" s="180" t="s">
        <v>275</v>
      </c>
      <c r="D227" s="164">
        <f>SUM(D228:D232)</f>
        <v>0</v>
      </c>
      <c r="E227" s="165"/>
      <c r="F227" s="166"/>
      <c r="G227" s="164">
        <f>SUM(G228:G232)</f>
        <v>0</v>
      </c>
      <c r="H227" s="165"/>
      <c r="I227" s="166"/>
      <c r="J227" s="164">
        <f>SUM(J228:J232)</f>
        <v>0</v>
      </c>
      <c r="K227" s="165"/>
      <c r="L227" s="166"/>
      <c r="M227" s="164">
        <f>SUM(M228:M232)</f>
        <v>0</v>
      </c>
      <c r="N227" s="165"/>
      <c r="O227" s="166"/>
      <c r="P227" s="164">
        <f>SUM(P228:P232)</f>
        <v>0</v>
      </c>
      <c r="Q227" s="165"/>
      <c r="R227" s="166"/>
      <c r="S227" s="164">
        <f>SUM(S228:S232)</f>
        <v>0</v>
      </c>
      <c r="T227" s="165"/>
      <c r="U227" s="166"/>
      <c r="V227" s="160">
        <f t="shared" si="5"/>
        <v>0</v>
      </c>
      <c r="W227" s="161"/>
      <c r="X227" s="161"/>
    </row>
    <row r="228" spans="1:24" x14ac:dyDescent="0.25">
      <c r="A228" s="171" t="s">
        <v>233</v>
      </c>
      <c r="B228" s="171" t="s">
        <v>48</v>
      </c>
      <c r="C228" s="171" t="s">
        <v>48</v>
      </c>
      <c r="D228" s="167">
        <f>SUMIF('PP6'!$K$3:$K$201,"D5.6.1-Staff Costs",'PP6'!$J$3:$J$201)</f>
        <v>0</v>
      </c>
      <c r="E228" s="168"/>
      <c r="F228" s="169"/>
      <c r="G228" s="167">
        <f>SUMIF('PP6'!$K$3:$K$201,"D5.6.1-Office and Administration",'PP6'!$J$3:$J$201)</f>
        <v>0</v>
      </c>
      <c r="H228" s="168"/>
      <c r="I228" s="169"/>
      <c r="J228" s="167">
        <f>SUMIF('PP6'!$K$3:$K$201,"D5.6.1-Travel and Accommodation",'PP6'!$J$3:$J$201)</f>
        <v>0</v>
      </c>
      <c r="K228" s="168"/>
      <c r="L228" s="169"/>
      <c r="M228" s="167">
        <f>SUMIF('PP6'!$K$3:$K$201,"D5.6.1-External Expertise and Services",'PP6'!$J$3:$J$201)</f>
        <v>0</v>
      </c>
      <c r="N228" s="168"/>
      <c r="O228" s="169"/>
      <c r="P228" s="167">
        <f>SUMIF('PP6'!$K$3:$K$201,"D5.6.1-Equipment",'PP6'!$J$3:$J$201)</f>
        <v>0</v>
      </c>
      <c r="Q228" s="168"/>
      <c r="R228" s="169"/>
      <c r="S228" s="167">
        <f>SUMIF('PP6'!$K$3:$K$201,"D5.6.1-Infrastructure and Works",'PP6'!$J$3:$J$201)</f>
        <v>0</v>
      </c>
      <c r="T228" s="168"/>
      <c r="U228" s="169"/>
      <c r="V228" s="162">
        <f t="shared" si="5"/>
        <v>0</v>
      </c>
      <c r="W228" s="163"/>
      <c r="X228" s="163"/>
    </row>
    <row r="229" spans="1:24" x14ac:dyDescent="0.25">
      <c r="A229" s="171" t="s">
        <v>239</v>
      </c>
      <c r="B229" s="171" t="s">
        <v>49</v>
      </c>
      <c r="C229" s="171" t="s">
        <v>49</v>
      </c>
      <c r="D229" s="167">
        <f>SUMIF('PP6'!$K$3:$K$201,"D5.6.2-Staff Costs",'PP6'!$J$3:$J$201)</f>
        <v>0</v>
      </c>
      <c r="E229" s="168"/>
      <c r="F229" s="169"/>
      <c r="G229" s="167">
        <f>SUMIF('PP6'!$K$3:$K$201,"D5.6.2-Office and Administration",'PP6'!$J$3:$J$201)</f>
        <v>0</v>
      </c>
      <c r="H229" s="168"/>
      <c r="I229" s="169"/>
      <c r="J229" s="167">
        <f>SUMIF('PP6'!$K$3:$K$201,"D5.6.2-Travel and Accommodation",'PP6'!$J$3:$J$201)</f>
        <v>0</v>
      </c>
      <c r="K229" s="168"/>
      <c r="L229" s="169"/>
      <c r="M229" s="167">
        <f>SUMIF('PP6'!$K$3:$K$201,"D5.6.2-External Expertise and Services",'PP6'!$J$3:$J$201)</f>
        <v>0</v>
      </c>
      <c r="N229" s="168"/>
      <c r="O229" s="169"/>
      <c r="P229" s="167">
        <f>SUMIF('PP6'!$K$3:$K$201,"D5.6.2-Equipment",'PP6'!$J$3:$J$201)</f>
        <v>0</v>
      </c>
      <c r="Q229" s="168"/>
      <c r="R229" s="169"/>
      <c r="S229" s="167">
        <f>SUMIF('PP6'!$K$3:$K$201,"D5.6.2-Infrastructure and Works",'PP6'!$J$3:$J$201)</f>
        <v>0</v>
      </c>
      <c r="T229" s="168"/>
      <c r="U229" s="169"/>
      <c r="V229" s="162">
        <f t="shared" si="5"/>
        <v>0</v>
      </c>
      <c r="W229" s="163"/>
      <c r="X229" s="163"/>
    </row>
    <row r="230" spans="1:24" x14ac:dyDescent="0.25">
      <c r="A230" s="171" t="s">
        <v>245</v>
      </c>
      <c r="B230" s="171" t="s">
        <v>50</v>
      </c>
      <c r="C230" s="171" t="s">
        <v>50</v>
      </c>
      <c r="D230" s="167">
        <f>SUMIF('PP6'!$K$3:$K$201,"D5.6.3-Staff Costs",'PP6'!$J$3:$J$201)</f>
        <v>0</v>
      </c>
      <c r="E230" s="168"/>
      <c r="F230" s="169"/>
      <c r="G230" s="167">
        <f>SUMIF('PP6'!$K$3:$K$201,"D5.6.3-Office and Administration",'PP6'!$J$3:$J$201)</f>
        <v>0</v>
      </c>
      <c r="H230" s="168"/>
      <c r="I230" s="169"/>
      <c r="J230" s="167">
        <f>SUMIF('PP6'!$K$3:$K$201,"D5.6.3-Travel and Accommodation",'PP6'!$J$3:$J$201)</f>
        <v>0</v>
      </c>
      <c r="K230" s="168"/>
      <c r="L230" s="169"/>
      <c r="M230" s="167">
        <f>SUMIF('PP6'!$K$3:$K$201,"D5.6.3-External Expertise and Services",'PP6'!$J$3:$J$201)</f>
        <v>0</v>
      </c>
      <c r="N230" s="168"/>
      <c r="O230" s="169"/>
      <c r="P230" s="167">
        <f>SUMIF('PP6'!$K$3:$K$201,"D5.6.3-Equipment",'PP6'!$J$3:$J$201)</f>
        <v>0</v>
      </c>
      <c r="Q230" s="168"/>
      <c r="R230" s="169"/>
      <c r="S230" s="167">
        <f>SUMIF('PP6'!$K$3:$K$201,"D5.6.3-Infrastructure and Works",'PP6'!$J$3:$J$201)</f>
        <v>0</v>
      </c>
      <c r="T230" s="168"/>
      <c r="U230" s="169"/>
      <c r="V230" s="162">
        <f t="shared" si="5"/>
        <v>0</v>
      </c>
      <c r="W230" s="163"/>
      <c r="X230" s="163"/>
    </row>
    <row r="231" spans="1:24" x14ac:dyDescent="0.25">
      <c r="A231" s="171" t="s">
        <v>251</v>
      </c>
      <c r="B231" s="171" t="s">
        <v>51</v>
      </c>
      <c r="C231" s="171" t="s">
        <v>51</v>
      </c>
      <c r="D231" s="167">
        <f>SUMIF('PP6'!$K$3:$K$201,"D5.6.4-Staff Costs",'PP6'!$J$3:$J$201)</f>
        <v>0</v>
      </c>
      <c r="E231" s="168"/>
      <c r="F231" s="169"/>
      <c r="G231" s="167">
        <f>SUMIF('PP6'!$K$3:$K$201,"D5.6.4-Office and Administration",'PP6'!$J$3:$J$201)</f>
        <v>0</v>
      </c>
      <c r="H231" s="168"/>
      <c r="I231" s="169"/>
      <c r="J231" s="167">
        <f>SUMIF('PP6'!$K$3:$K$201,"D5.6.4-Travel and Accommodation",'PP6'!$J$3:$J$201)</f>
        <v>0</v>
      </c>
      <c r="K231" s="168"/>
      <c r="L231" s="169"/>
      <c r="M231" s="167">
        <f>SUMIF('PP6'!$K$3:$K$201,"D5.6.4-External Expertise and Services",'PP6'!$J$3:$J$201)</f>
        <v>0</v>
      </c>
      <c r="N231" s="168"/>
      <c r="O231" s="169"/>
      <c r="P231" s="167">
        <f>SUMIF('PP6'!$K$3:$K$201,"D5.6.4-Equipment",'PP6'!$J$3:$J$201)</f>
        <v>0</v>
      </c>
      <c r="Q231" s="168"/>
      <c r="R231" s="169"/>
      <c r="S231" s="167">
        <f>SUMIF('PP6'!$K$3:$K$201,"D5.6.4-Infrastructure and Works",'PP6'!$J$3:$J$201)</f>
        <v>0</v>
      </c>
      <c r="T231" s="168"/>
      <c r="U231" s="169"/>
      <c r="V231" s="162">
        <f t="shared" si="5"/>
        <v>0</v>
      </c>
      <c r="W231" s="163"/>
      <c r="X231" s="163"/>
    </row>
    <row r="232" spans="1:24" x14ac:dyDescent="0.25">
      <c r="A232" s="171" t="s">
        <v>257</v>
      </c>
      <c r="B232" s="171" t="s">
        <v>52</v>
      </c>
      <c r="C232" s="171" t="s">
        <v>52</v>
      </c>
      <c r="D232" s="167">
        <f>SUMIF('PP6'!$K$3:$K$201,"D5.6.5-Staff Costs",'PP6'!$J$3:$J$201)</f>
        <v>0</v>
      </c>
      <c r="E232" s="168"/>
      <c r="F232" s="169"/>
      <c r="G232" s="167">
        <f>SUMIF('PP6'!$K$3:$K$201,"D5.6.5-Office and Administration",'PP6'!$J$3:$J$201)</f>
        <v>0</v>
      </c>
      <c r="H232" s="168"/>
      <c r="I232" s="169"/>
      <c r="J232" s="167">
        <f>SUMIF('PP6'!$K$3:$K$201,"D5.6.5-Travel and Accommodation",'PP6'!$J$3:$J$201)</f>
        <v>0</v>
      </c>
      <c r="K232" s="168"/>
      <c r="L232" s="169"/>
      <c r="M232" s="167">
        <f>SUMIF('PP6'!$K$3:$K$201,"D5.6.5-External Expertise and Services",'PP6'!$J$3:$J$201)</f>
        <v>0</v>
      </c>
      <c r="N232" s="168"/>
      <c r="O232" s="169"/>
      <c r="P232" s="167">
        <f>SUMIF('PP6'!$K$3:$K$201,"D5.6.5-Equipment",'PP6'!$J$3:$J$201)</f>
        <v>0</v>
      </c>
      <c r="Q232" s="168"/>
      <c r="R232" s="169"/>
      <c r="S232" s="167">
        <f>SUMIF('PP6'!$K$3:$K$201,"D5.6.5-Infrastructure and Works",'PP6'!$J$3:$J$201)</f>
        <v>0</v>
      </c>
      <c r="T232" s="168"/>
      <c r="U232" s="169"/>
      <c r="V232" s="162">
        <f t="shared" si="5"/>
        <v>0</v>
      </c>
      <c r="W232" s="163"/>
      <c r="X232" s="163"/>
    </row>
    <row r="233" spans="1:24" x14ac:dyDescent="0.25">
      <c r="A233" s="180" t="s">
        <v>278</v>
      </c>
      <c r="B233" s="180"/>
      <c r="C233" s="180" t="s">
        <v>275</v>
      </c>
      <c r="D233" s="164">
        <f>SUM(D234:D238)</f>
        <v>0</v>
      </c>
      <c r="E233" s="165"/>
      <c r="F233" s="166"/>
      <c r="G233" s="164">
        <f>SUM(G234:G238)</f>
        <v>0</v>
      </c>
      <c r="H233" s="165"/>
      <c r="I233" s="166"/>
      <c r="J233" s="164">
        <f>SUM(J234:J238)</f>
        <v>0</v>
      </c>
      <c r="K233" s="165"/>
      <c r="L233" s="166"/>
      <c r="M233" s="164">
        <f>SUM(M234:M238)</f>
        <v>0</v>
      </c>
      <c r="N233" s="165"/>
      <c r="O233" s="166"/>
      <c r="P233" s="164">
        <f>SUM(P234:P238)</f>
        <v>0</v>
      </c>
      <c r="Q233" s="165"/>
      <c r="R233" s="166"/>
      <c r="S233" s="164">
        <f>SUM(S234:S238)</f>
        <v>0</v>
      </c>
      <c r="T233" s="165"/>
      <c r="U233" s="166"/>
      <c r="V233" s="160">
        <f t="shared" si="5"/>
        <v>0</v>
      </c>
      <c r="W233" s="161"/>
      <c r="X233" s="161"/>
    </row>
    <row r="234" spans="1:24" x14ac:dyDescent="0.25">
      <c r="A234" s="171" t="s">
        <v>234</v>
      </c>
      <c r="B234" s="171" t="s">
        <v>53</v>
      </c>
      <c r="C234" s="171" t="s">
        <v>53</v>
      </c>
      <c r="D234" s="167">
        <f>SUMIF('PP6'!$K$3:$K$201,"D6.6.1-Staff Costs",'PP6'!$J$3:$J$201)</f>
        <v>0</v>
      </c>
      <c r="E234" s="168"/>
      <c r="F234" s="169"/>
      <c r="G234" s="167">
        <f>SUMIF('PP6'!$K$3:$K$201,"D6.6.1-Office and Administration",'PP6'!$J$3:$J$201)</f>
        <v>0</v>
      </c>
      <c r="H234" s="168"/>
      <c r="I234" s="169"/>
      <c r="J234" s="167">
        <f>SUMIF('PP6'!$K$3:$K$201,"D6.6.1-Travel and Accommodation",'PP6'!$J$3:$J$201)</f>
        <v>0</v>
      </c>
      <c r="K234" s="168"/>
      <c r="L234" s="169"/>
      <c r="M234" s="167">
        <f>SUMIF('PP6'!$K$3:$K$201,"D6.6.1-External Expertise and Services",'PP6'!$J$3:$J$201)</f>
        <v>0</v>
      </c>
      <c r="N234" s="168"/>
      <c r="O234" s="169"/>
      <c r="P234" s="167">
        <f>SUMIF('PP6'!$K$3:$K$201,"D6.6.1-Equipment",'PP6'!$J$3:$J$201)</f>
        <v>0</v>
      </c>
      <c r="Q234" s="168"/>
      <c r="R234" s="169"/>
      <c r="S234" s="167">
        <f>SUMIF('PP6'!$K$3:$K$201,"D6.6.1-Infrastructure and Works",'PP6'!$J$3:$J$201)</f>
        <v>0</v>
      </c>
      <c r="T234" s="168"/>
      <c r="U234" s="169"/>
      <c r="V234" s="162">
        <f t="shared" si="5"/>
        <v>0</v>
      </c>
      <c r="W234" s="163"/>
      <c r="X234" s="163"/>
    </row>
    <row r="235" spans="1:24" x14ac:dyDescent="0.25">
      <c r="A235" s="171" t="s">
        <v>240</v>
      </c>
      <c r="B235" s="171" t="s">
        <v>54</v>
      </c>
      <c r="C235" s="171" t="s">
        <v>54</v>
      </c>
      <c r="D235" s="167">
        <f>SUMIF('PP6'!$K$3:$K$201,"D6.6.2-Staff Costs",'PP6'!$J$3:$J$201)</f>
        <v>0</v>
      </c>
      <c r="E235" s="168"/>
      <c r="F235" s="169"/>
      <c r="G235" s="167">
        <f>SUMIF('PP6'!$K$3:$K$201,"D6.6.2-Office and Administration",'PP6'!$J$3:$J$201)</f>
        <v>0</v>
      </c>
      <c r="H235" s="168"/>
      <c r="I235" s="169"/>
      <c r="J235" s="167">
        <f>SUMIF('PP6'!$K$3:$K$201,"D6.6.2-Travel and Accommodation",'PP6'!$J$3:$J$201)</f>
        <v>0</v>
      </c>
      <c r="K235" s="168"/>
      <c r="L235" s="169"/>
      <c r="M235" s="167">
        <f>SUMIF('PP6'!$K$3:$K$201,"D6.6.2-External Expertise and Services",'PP6'!$J$3:$J$201)</f>
        <v>0</v>
      </c>
      <c r="N235" s="168"/>
      <c r="O235" s="169"/>
      <c r="P235" s="167">
        <f>SUMIF('PP6'!$K$3:$K$201,"D6.6.2-Equipment",'PP6'!$J$3:$J$201)</f>
        <v>0</v>
      </c>
      <c r="Q235" s="168"/>
      <c r="R235" s="169"/>
      <c r="S235" s="167">
        <f>SUMIF('PP6'!$K$3:$K$201,"D6.6.2-Infrastructure and Works",'PP6'!$J$3:$J$201)</f>
        <v>0</v>
      </c>
      <c r="T235" s="168"/>
      <c r="U235" s="169"/>
      <c r="V235" s="162">
        <f t="shared" si="5"/>
        <v>0</v>
      </c>
      <c r="W235" s="163"/>
      <c r="X235" s="163"/>
    </row>
    <row r="236" spans="1:24" x14ac:dyDescent="0.25">
      <c r="A236" s="171" t="s">
        <v>246</v>
      </c>
      <c r="B236" s="171" t="s">
        <v>55</v>
      </c>
      <c r="C236" s="171" t="s">
        <v>55</v>
      </c>
      <c r="D236" s="167">
        <f>SUMIF('PP6'!$K$3:$K$201,"D6.6.3-Staff Costs",'PP6'!$J$3:$J$201)</f>
        <v>0</v>
      </c>
      <c r="E236" s="168"/>
      <c r="F236" s="169"/>
      <c r="G236" s="167">
        <f>SUMIF('PP6'!$K$3:$K$201,"D6.6.3-Office and Administration",'PP6'!$J$3:$J$201)</f>
        <v>0</v>
      </c>
      <c r="H236" s="168"/>
      <c r="I236" s="169"/>
      <c r="J236" s="167">
        <f>SUMIF('PP6'!$K$3:$K$201,"D6.6.3-Travel and Accommodation",'PP6'!$J$3:$J$201)</f>
        <v>0</v>
      </c>
      <c r="K236" s="168"/>
      <c r="L236" s="169"/>
      <c r="M236" s="167">
        <f>SUMIF('PP6'!$K$3:$K$201,"D6.6.3-External Expertise and Services",'PP6'!$J$3:$J$201)</f>
        <v>0</v>
      </c>
      <c r="N236" s="168"/>
      <c r="O236" s="169"/>
      <c r="P236" s="167">
        <f>SUMIF('PP6'!$K$3:$K$201,"D6.6.3-Equipment",'PP6'!$J$3:$J$201)</f>
        <v>0</v>
      </c>
      <c r="Q236" s="168"/>
      <c r="R236" s="169"/>
      <c r="S236" s="167">
        <f>SUMIF('PP6'!$K$3:$K$201,"D6.6.3-Infrastructure and Works",'PP6'!$J$3:$J$201)</f>
        <v>0</v>
      </c>
      <c r="T236" s="168"/>
      <c r="U236" s="169"/>
      <c r="V236" s="162">
        <f t="shared" si="5"/>
        <v>0</v>
      </c>
      <c r="W236" s="163"/>
      <c r="X236" s="163"/>
    </row>
    <row r="237" spans="1:24" x14ac:dyDescent="0.25">
      <c r="A237" s="171" t="s">
        <v>252</v>
      </c>
      <c r="B237" s="171" t="s">
        <v>56</v>
      </c>
      <c r="C237" s="171" t="s">
        <v>56</v>
      </c>
      <c r="D237" s="167">
        <f>SUMIF('PP6'!$K$3:$K$201,"D6.6.4-Staff Costs",'PP6'!$J$3:$J$201)</f>
        <v>0</v>
      </c>
      <c r="E237" s="168"/>
      <c r="F237" s="169"/>
      <c r="G237" s="167">
        <f>SUMIF('PP6'!$K$3:$K$201,"D6.6.4-Office and Administration",'PP6'!$J$3:$J$201)</f>
        <v>0</v>
      </c>
      <c r="H237" s="168"/>
      <c r="I237" s="169"/>
      <c r="J237" s="167">
        <f>SUMIF('PP6'!$K$3:$K$201,"D6.6.4-Travel and Accommodation",'PP6'!$J$3:$J$201)</f>
        <v>0</v>
      </c>
      <c r="K237" s="168"/>
      <c r="L237" s="169"/>
      <c r="M237" s="167">
        <f>SUMIF('PP6'!$K$3:$K$201,"D6.6.4-External Expertise and Services",'PP6'!$J$3:$J$201)</f>
        <v>0</v>
      </c>
      <c r="N237" s="168"/>
      <c r="O237" s="169"/>
      <c r="P237" s="167">
        <f>SUMIF('PP6'!$K$3:$K$201,"D6.6.4-Equipment",'PP6'!$J$3:$J$201)</f>
        <v>0</v>
      </c>
      <c r="Q237" s="168"/>
      <c r="R237" s="169"/>
      <c r="S237" s="167">
        <f>SUMIF('PP6'!$K$3:$K$201,"D6.6.4-Infrastructure and Works",'PP6'!$J$3:$J$201)</f>
        <v>0</v>
      </c>
      <c r="T237" s="168"/>
      <c r="U237" s="169"/>
      <c r="V237" s="162">
        <f t="shared" si="5"/>
        <v>0</v>
      </c>
      <c r="W237" s="163"/>
      <c r="X237" s="163"/>
    </row>
    <row r="238" spans="1:24" x14ac:dyDescent="0.25">
      <c r="A238" s="171" t="s">
        <v>258</v>
      </c>
      <c r="B238" s="171"/>
      <c r="C238" s="171"/>
      <c r="D238" s="167">
        <f>SUMIF('PP6'!$K$3:$K$201,"D6.6.5-Staff Costs",'PP6'!$J$3:$J$201)</f>
        <v>0</v>
      </c>
      <c r="E238" s="168"/>
      <c r="F238" s="169"/>
      <c r="G238" s="167">
        <f>SUMIF('PP6'!$K$3:$K$201,"D6.6.5-Office and Administration",'PP6'!$J$3:$J$201)</f>
        <v>0</v>
      </c>
      <c r="H238" s="168"/>
      <c r="I238" s="169"/>
      <c r="J238" s="167">
        <f>SUMIF('PP6'!$K$3:$K$201,"D6.6.5-Travel and Accommodation",'PP6'!$J$3:$J$201)</f>
        <v>0</v>
      </c>
      <c r="K238" s="168"/>
      <c r="L238" s="169"/>
      <c r="M238" s="167">
        <f>SUMIF('PP6'!$K$3:$K$201,"D6.6.5-External Expertise and Services",'PP6'!$J$3:$J$201)</f>
        <v>0</v>
      </c>
      <c r="N238" s="168"/>
      <c r="O238" s="169"/>
      <c r="P238" s="167">
        <f>SUMIF('PP6'!$K$3:$K$201,"D6.6.5-Equipment",'PP6'!$J$3:$J$201)</f>
        <v>0</v>
      </c>
      <c r="Q238" s="168"/>
      <c r="R238" s="169"/>
      <c r="S238" s="167">
        <f>SUMIF('PP6'!$K$3:$K$201,"D6.6.5-Infrastructure and Works",'PP6'!$J$3:$J$201)</f>
        <v>0</v>
      </c>
      <c r="T238" s="168"/>
      <c r="U238" s="169"/>
      <c r="V238" s="162">
        <f t="shared" si="5"/>
        <v>0</v>
      </c>
      <c r="W238" s="163"/>
      <c r="X238" s="163"/>
    </row>
    <row r="239" spans="1:24" x14ac:dyDescent="0.25">
      <c r="A239" s="187" t="s">
        <v>280</v>
      </c>
      <c r="B239" s="187"/>
      <c r="C239" s="187"/>
      <c r="D239" s="174">
        <f>D233+D227+D221+D215+D209+D203</f>
        <v>0</v>
      </c>
      <c r="E239" s="175"/>
      <c r="F239" s="176"/>
      <c r="G239" s="174">
        <f>G233+G227+G221+G215+G209+G203</f>
        <v>0</v>
      </c>
      <c r="H239" s="175"/>
      <c r="I239" s="176"/>
      <c r="J239" s="174">
        <f>J233+J227+J221+J215+J209+J203</f>
        <v>0</v>
      </c>
      <c r="K239" s="175"/>
      <c r="L239" s="176"/>
      <c r="M239" s="174">
        <f>M233+M227+M221+M215+M209+M203</f>
        <v>0</v>
      </c>
      <c r="N239" s="175"/>
      <c r="O239" s="176"/>
      <c r="P239" s="174">
        <f>P233+P227+P221+P215+P209+P203</f>
        <v>0</v>
      </c>
      <c r="Q239" s="175"/>
      <c r="R239" s="176"/>
      <c r="S239" s="174">
        <f>S233+S227+S221+S215+S209+S203</f>
        <v>0</v>
      </c>
      <c r="T239" s="175"/>
      <c r="U239" s="176"/>
      <c r="V239" s="172">
        <f t="shared" si="5"/>
        <v>0</v>
      </c>
      <c r="W239" s="173"/>
      <c r="X239" s="162"/>
    </row>
    <row r="240" spans="1:24" x14ac:dyDescent="0.2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47"/>
      <c r="X240" s="47"/>
    </row>
  </sheetData>
  <sheetProtection password="D76E" sheet="1" objects="1" scenarios="1"/>
  <mergeCells count="1830">
    <mergeCell ref="S201:U202"/>
    <mergeCell ref="P236:R236"/>
    <mergeCell ref="M235:O235"/>
    <mergeCell ref="S233:U233"/>
    <mergeCell ref="M234:O234"/>
    <mergeCell ref="J204:L204"/>
    <mergeCell ref="M204:O204"/>
    <mergeCell ref="P204:R204"/>
    <mergeCell ref="S204:U204"/>
    <mergeCell ref="J207:L207"/>
    <mergeCell ref="M207:O207"/>
    <mergeCell ref="P207:R207"/>
    <mergeCell ref="S207:U207"/>
    <mergeCell ref="S205:U205"/>
    <mergeCell ref="J210:L210"/>
    <mergeCell ref="M210:O210"/>
    <mergeCell ref="P210:R210"/>
    <mergeCell ref="S210:U210"/>
    <mergeCell ref="J213:L213"/>
    <mergeCell ref="M213:O213"/>
    <mergeCell ref="P213:R213"/>
    <mergeCell ref="S213:U213"/>
    <mergeCell ref="J212:L212"/>
    <mergeCell ref="M212:O212"/>
    <mergeCell ref="S225:U225"/>
    <mergeCell ref="P224:R224"/>
    <mergeCell ref="S224:U224"/>
    <mergeCell ref="J216:L216"/>
    <mergeCell ref="M216:O216"/>
    <mergeCell ref="P216:R216"/>
    <mergeCell ref="J217:L217"/>
    <mergeCell ref="M217:O217"/>
    <mergeCell ref="P164:R164"/>
    <mergeCell ref="S164:U164"/>
    <mergeCell ref="J167:L167"/>
    <mergeCell ref="M167:O167"/>
    <mergeCell ref="P167:R167"/>
    <mergeCell ref="S167:U167"/>
    <mergeCell ref="J164:L164"/>
    <mergeCell ref="J170:L170"/>
    <mergeCell ref="M170:O170"/>
    <mergeCell ref="P170:R170"/>
    <mergeCell ref="S170:U170"/>
    <mergeCell ref="J117:L117"/>
    <mergeCell ref="M117:O117"/>
    <mergeCell ref="P117:R117"/>
    <mergeCell ref="S117:U117"/>
    <mergeCell ref="P173:R173"/>
    <mergeCell ref="S173:U173"/>
    <mergeCell ref="P123:R123"/>
    <mergeCell ref="S123:U123"/>
    <mergeCell ref="J124:L124"/>
    <mergeCell ref="M124:O124"/>
    <mergeCell ref="P124:R124"/>
    <mergeCell ref="S124:U124"/>
    <mergeCell ref="J129:L129"/>
    <mergeCell ref="M129:O129"/>
    <mergeCell ref="P129:R129"/>
    <mergeCell ref="S129:U129"/>
    <mergeCell ref="J128:L128"/>
    <mergeCell ref="J125:L125"/>
    <mergeCell ref="M125:O125"/>
    <mergeCell ref="P125:R125"/>
    <mergeCell ref="S125:U125"/>
    <mergeCell ref="J116:L116"/>
    <mergeCell ref="M116:O116"/>
    <mergeCell ref="P116:R116"/>
    <mergeCell ref="S116:U116"/>
    <mergeCell ref="S128:U128"/>
    <mergeCell ref="M126:O126"/>
    <mergeCell ref="P126:R126"/>
    <mergeCell ref="S126:U126"/>
    <mergeCell ref="S112:U112"/>
    <mergeCell ref="J118:L118"/>
    <mergeCell ref="M118:O118"/>
    <mergeCell ref="P118:R118"/>
    <mergeCell ref="S118:U118"/>
    <mergeCell ref="J119:L119"/>
    <mergeCell ref="M119:O119"/>
    <mergeCell ref="P119:R119"/>
    <mergeCell ref="S119:U119"/>
    <mergeCell ref="J115:L115"/>
    <mergeCell ref="M112:O112"/>
    <mergeCell ref="J121:L122"/>
    <mergeCell ref="M121:O122"/>
    <mergeCell ref="P121:R122"/>
    <mergeCell ref="S121:U122"/>
    <mergeCell ref="J114:L114"/>
    <mergeCell ref="M114:O114"/>
    <mergeCell ref="P114:R114"/>
    <mergeCell ref="S114:U114"/>
    <mergeCell ref="M113:O113"/>
    <mergeCell ref="P113:R113"/>
    <mergeCell ref="S113:U113"/>
    <mergeCell ref="J126:L126"/>
    <mergeCell ref="P128:R128"/>
    <mergeCell ref="P96:R96"/>
    <mergeCell ref="S96:U96"/>
    <mergeCell ref="J88:L88"/>
    <mergeCell ref="M97:O97"/>
    <mergeCell ref="P98:R98"/>
    <mergeCell ref="S98:U98"/>
    <mergeCell ref="S100:U100"/>
    <mergeCell ref="M93:O93"/>
    <mergeCell ref="P93:R93"/>
    <mergeCell ref="S93:U93"/>
    <mergeCell ref="S83:U83"/>
    <mergeCell ref="J84:L84"/>
    <mergeCell ref="S92:U92"/>
    <mergeCell ref="S88:U88"/>
    <mergeCell ref="S99:U99"/>
    <mergeCell ref="P100:R100"/>
    <mergeCell ref="P95:R95"/>
    <mergeCell ref="S95:U95"/>
    <mergeCell ref="J94:L94"/>
    <mergeCell ref="M94:O94"/>
    <mergeCell ref="P94:R94"/>
    <mergeCell ref="S94:U94"/>
    <mergeCell ref="J99:L99"/>
    <mergeCell ref="S73:U73"/>
    <mergeCell ref="P69:R69"/>
    <mergeCell ref="S69:U69"/>
    <mergeCell ref="J71:L71"/>
    <mergeCell ref="M71:O71"/>
    <mergeCell ref="P71:R71"/>
    <mergeCell ref="P68:R68"/>
    <mergeCell ref="S74:U74"/>
    <mergeCell ref="P77:R77"/>
    <mergeCell ref="S77:U77"/>
    <mergeCell ref="P78:R78"/>
    <mergeCell ref="S89:U89"/>
    <mergeCell ref="J90:L90"/>
    <mergeCell ref="M90:O90"/>
    <mergeCell ref="S78:U78"/>
    <mergeCell ref="J79:L79"/>
    <mergeCell ref="M79:O79"/>
    <mergeCell ref="P79:R79"/>
    <mergeCell ref="S79:U79"/>
    <mergeCell ref="J89:L89"/>
    <mergeCell ref="J86:L86"/>
    <mergeCell ref="J85:L85"/>
    <mergeCell ref="M85:O85"/>
    <mergeCell ref="J34:L34"/>
    <mergeCell ref="M34:O34"/>
    <mergeCell ref="P34:R34"/>
    <mergeCell ref="S33:U33"/>
    <mergeCell ref="S29:U29"/>
    <mergeCell ref="J30:L30"/>
    <mergeCell ref="M30:O30"/>
    <mergeCell ref="P30:R30"/>
    <mergeCell ref="S30:U30"/>
    <mergeCell ref="J29:L29"/>
    <mergeCell ref="M29:O29"/>
    <mergeCell ref="P29:R29"/>
    <mergeCell ref="J31:L31"/>
    <mergeCell ref="M31:O31"/>
    <mergeCell ref="P31:R31"/>
    <mergeCell ref="S31:U31"/>
    <mergeCell ref="J32:L32"/>
    <mergeCell ref="M32:O32"/>
    <mergeCell ref="P32:R32"/>
    <mergeCell ref="S32:U32"/>
    <mergeCell ref="J25:L25"/>
    <mergeCell ref="M25:O25"/>
    <mergeCell ref="P25:R25"/>
    <mergeCell ref="S25:U25"/>
    <mergeCell ref="J26:L26"/>
    <mergeCell ref="M26:O26"/>
    <mergeCell ref="P26:R26"/>
    <mergeCell ref="S26:U26"/>
    <mergeCell ref="J27:L27"/>
    <mergeCell ref="M27:O27"/>
    <mergeCell ref="P27:R27"/>
    <mergeCell ref="S27:U27"/>
    <mergeCell ref="J28:L28"/>
    <mergeCell ref="M28:O28"/>
    <mergeCell ref="P28:R28"/>
    <mergeCell ref="S28:U28"/>
    <mergeCell ref="J33:L33"/>
    <mergeCell ref="M33:O33"/>
    <mergeCell ref="P33:R33"/>
    <mergeCell ref="M23:O23"/>
    <mergeCell ref="P23:R23"/>
    <mergeCell ref="S23:U23"/>
    <mergeCell ref="P20:R20"/>
    <mergeCell ref="S20:U20"/>
    <mergeCell ref="J21:L21"/>
    <mergeCell ref="M21:O21"/>
    <mergeCell ref="P21:R21"/>
    <mergeCell ref="S21:U21"/>
    <mergeCell ref="J22:L22"/>
    <mergeCell ref="M22:O22"/>
    <mergeCell ref="P22:R22"/>
    <mergeCell ref="S22:U22"/>
    <mergeCell ref="J24:L24"/>
    <mergeCell ref="M24:O24"/>
    <mergeCell ref="P24:R24"/>
    <mergeCell ref="S24:U24"/>
    <mergeCell ref="S17:U17"/>
    <mergeCell ref="J18:L18"/>
    <mergeCell ref="M18:O18"/>
    <mergeCell ref="J14:L14"/>
    <mergeCell ref="M14:O14"/>
    <mergeCell ref="P14:R14"/>
    <mergeCell ref="S14:U14"/>
    <mergeCell ref="J15:L15"/>
    <mergeCell ref="M15:O15"/>
    <mergeCell ref="P15:R15"/>
    <mergeCell ref="S15:U15"/>
    <mergeCell ref="P18:R18"/>
    <mergeCell ref="S18:U18"/>
    <mergeCell ref="S12:U12"/>
    <mergeCell ref="J19:L19"/>
    <mergeCell ref="M19:O19"/>
    <mergeCell ref="P19:R19"/>
    <mergeCell ref="S19:U19"/>
    <mergeCell ref="S10:U10"/>
    <mergeCell ref="J16:L16"/>
    <mergeCell ref="M16:O16"/>
    <mergeCell ref="P16:R16"/>
    <mergeCell ref="S16:U16"/>
    <mergeCell ref="J13:L13"/>
    <mergeCell ref="J12:L12"/>
    <mergeCell ref="M8:O8"/>
    <mergeCell ref="P8:R8"/>
    <mergeCell ref="P9:R9"/>
    <mergeCell ref="S9:U9"/>
    <mergeCell ref="S8:U8"/>
    <mergeCell ref="S13:U13"/>
    <mergeCell ref="S11:U11"/>
    <mergeCell ref="M13:O13"/>
    <mergeCell ref="P13:R13"/>
    <mergeCell ref="M12:O12"/>
    <mergeCell ref="J9:L9"/>
    <mergeCell ref="M9:O9"/>
    <mergeCell ref="M11:O11"/>
    <mergeCell ref="P11:R11"/>
    <mergeCell ref="J10:L10"/>
    <mergeCell ref="J11:L11"/>
    <mergeCell ref="M10:O10"/>
    <mergeCell ref="P10:R10"/>
    <mergeCell ref="P12:R12"/>
    <mergeCell ref="J8:L8"/>
    <mergeCell ref="P6:R6"/>
    <mergeCell ref="J6:L6"/>
    <mergeCell ref="J7:L7"/>
    <mergeCell ref="M7:O7"/>
    <mergeCell ref="M4:O4"/>
    <mergeCell ref="M6:O6"/>
    <mergeCell ref="M5:O5"/>
    <mergeCell ref="J5:L5"/>
    <mergeCell ref="G105:I105"/>
    <mergeCell ref="J4:L4"/>
    <mergeCell ref="G8:I8"/>
    <mergeCell ref="G9:I9"/>
    <mergeCell ref="G32:I32"/>
    <mergeCell ref="G63:I63"/>
    <mergeCell ref="G68:I68"/>
    <mergeCell ref="G53:I53"/>
    <mergeCell ref="G62:I62"/>
    <mergeCell ref="G60:I60"/>
    <mergeCell ref="G54:I54"/>
    <mergeCell ref="G55:I55"/>
    <mergeCell ref="G56:I56"/>
    <mergeCell ref="G52:I52"/>
    <mergeCell ref="P75:R75"/>
    <mergeCell ref="J74:L74"/>
    <mergeCell ref="M74:O74"/>
    <mergeCell ref="P74:R74"/>
    <mergeCell ref="J17:L17"/>
    <mergeCell ref="M17:O17"/>
    <mergeCell ref="P17:R17"/>
    <mergeCell ref="J20:L20"/>
    <mergeCell ref="M20:O20"/>
    <mergeCell ref="J23:L23"/>
    <mergeCell ref="S1:U2"/>
    <mergeCell ref="J3:L3"/>
    <mergeCell ref="M3:O3"/>
    <mergeCell ref="P3:R3"/>
    <mergeCell ref="S3:U3"/>
    <mergeCell ref="M1:O2"/>
    <mergeCell ref="P1:R2"/>
    <mergeCell ref="J1:L2"/>
    <mergeCell ref="G164:I164"/>
    <mergeCell ref="G121:I122"/>
    <mergeCell ref="G123:I123"/>
    <mergeCell ref="G124:I124"/>
    <mergeCell ref="G125:I125"/>
    <mergeCell ref="G126:I126"/>
    <mergeCell ref="G158:I158"/>
    <mergeCell ref="G161:I162"/>
    <mergeCell ref="G163:I163"/>
    <mergeCell ref="G26:I26"/>
    <mergeCell ref="G106:I106"/>
    <mergeCell ref="G107:I107"/>
    <mergeCell ref="G116:I116"/>
    <mergeCell ref="G117:I117"/>
    <mergeCell ref="G110:I110"/>
    <mergeCell ref="G111:I111"/>
    <mergeCell ref="G113:I113"/>
    <mergeCell ref="G13:I13"/>
    <mergeCell ref="G14:I14"/>
    <mergeCell ref="P5:R5"/>
    <mergeCell ref="S5:U5"/>
    <mergeCell ref="S6:U6"/>
    <mergeCell ref="P7:R7"/>
    <mergeCell ref="S7:U7"/>
    <mergeCell ref="G33:I33"/>
    <mergeCell ref="G20:I20"/>
    <mergeCell ref="G21:I21"/>
    <mergeCell ref="D239:F239"/>
    <mergeCell ref="G1:I2"/>
    <mergeCell ref="G3:I3"/>
    <mergeCell ref="G4:I4"/>
    <mergeCell ref="G5:I5"/>
    <mergeCell ref="G6:I6"/>
    <mergeCell ref="G7:I7"/>
    <mergeCell ref="D119:F119"/>
    <mergeCell ref="D16:F16"/>
    <mergeCell ref="D17:F17"/>
    <mergeCell ref="D159:F159"/>
    <mergeCell ref="D9:F9"/>
    <mergeCell ref="D199:F199"/>
    <mergeCell ref="D130:F130"/>
    <mergeCell ref="D164:F164"/>
    <mergeCell ref="D165:F165"/>
    <mergeCell ref="D166:F166"/>
    <mergeCell ref="D180:F180"/>
    <mergeCell ref="D174:F174"/>
    <mergeCell ref="D155:F155"/>
    <mergeCell ref="D124:F124"/>
    <mergeCell ref="D125:F125"/>
    <mergeCell ref="G132:I132"/>
    <mergeCell ref="G129:I129"/>
    <mergeCell ref="D44:F44"/>
    <mergeCell ref="D41:F42"/>
    <mergeCell ref="G201:I202"/>
    <mergeCell ref="G12:I12"/>
    <mergeCell ref="G18:I18"/>
    <mergeCell ref="A1:C1"/>
    <mergeCell ref="A2:C2"/>
    <mergeCell ref="A41:C41"/>
    <mergeCell ref="A42:C42"/>
    <mergeCell ref="A38:C38"/>
    <mergeCell ref="A23:C23"/>
    <mergeCell ref="A22:C22"/>
    <mergeCell ref="A21:C21"/>
    <mergeCell ref="D11:F11"/>
    <mergeCell ref="A14:C14"/>
    <mergeCell ref="D14:F14"/>
    <mergeCell ref="D20:F20"/>
    <mergeCell ref="A13:C13"/>
    <mergeCell ref="D19:F19"/>
    <mergeCell ref="D22:F22"/>
    <mergeCell ref="D21:F21"/>
    <mergeCell ref="A44:C44"/>
    <mergeCell ref="A43:C43"/>
    <mergeCell ref="A15:C15"/>
    <mergeCell ref="A10:C10"/>
    <mergeCell ref="A5:C5"/>
    <mergeCell ref="D27:F27"/>
    <mergeCell ref="A24:C24"/>
    <mergeCell ref="D15:F15"/>
    <mergeCell ref="A39:C39"/>
    <mergeCell ref="A35:C35"/>
    <mergeCell ref="D34:F34"/>
    <mergeCell ref="A17:C17"/>
    <mergeCell ref="A19:C19"/>
    <mergeCell ref="A20:C20"/>
    <mergeCell ref="A18:C18"/>
    <mergeCell ref="D28:F28"/>
    <mergeCell ref="A82:C82"/>
    <mergeCell ref="G73:I73"/>
    <mergeCell ref="G76:I76"/>
    <mergeCell ref="D56:F56"/>
    <mergeCell ref="G61:I61"/>
    <mergeCell ref="G15:I15"/>
    <mergeCell ref="G22:I22"/>
    <mergeCell ref="G24:I24"/>
    <mergeCell ref="G25:I25"/>
    <mergeCell ref="G19:I19"/>
    <mergeCell ref="A52:C52"/>
    <mergeCell ref="A28:C28"/>
    <mergeCell ref="D63:F63"/>
    <mergeCell ref="D71:F71"/>
    <mergeCell ref="D73:F73"/>
    <mergeCell ref="D46:F46"/>
    <mergeCell ref="A57:C57"/>
    <mergeCell ref="D53:F53"/>
    <mergeCell ref="A33:C33"/>
    <mergeCell ref="D64:F64"/>
    <mergeCell ref="G16:I16"/>
    <mergeCell ref="G17:I17"/>
    <mergeCell ref="G39:I39"/>
    <mergeCell ref="G35:I35"/>
    <mergeCell ref="G36:I36"/>
    <mergeCell ref="G37:I37"/>
    <mergeCell ref="G38:I38"/>
    <mergeCell ref="D36:F36"/>
    <mergeCell ref="G49:I49"/>
    <mergeCell ref="G48:I48"/>
    <mergeCell ref="G44:I44"/>
    <mergeCell ref="G45:I45"/>
    <mergeCell ref="A226:C226"/>
    <mergeCell ref="D226:F226"/>
    <mergeCell ref="D225:F225"/>
    <mergeCell ref="G225:I225"/>
    <mergeCell ref="G223:I223"/>
    <mergeCell ref="G224:I224"/>
    <mergeCell ref="J223:L223"/>
    <mergeCell ref="M223:O223"/>
    <mergeCell ref="J225:L225"/>
    <mergeCell ref="M225:O225"/>
    <mergeCell ref="P225:R225"/>
    <mergeCell ref="J224:L224"/>
    <mergeCell ref="M224:O224"/>
    <mergeCell ref="A25:C25"/>
    <mergeCell ref="D43:F43"/>
    <mergeCell ref="D37:F37"/>
    <mergeCell ref="D1:F2"/>
    <mergeCell ref="D4:F4"/>
    <mergeCell ref="D5:F5"/>
    <mergeCell ref="D6:F6"/>
    <mergeCell ref="G10:I10"/>
    <mergeCell ref="G11:I11"/>
    <mergeCell ref="D10:F10"/>
    <mergeCell ref="D12:F12"/>
    <mergeCell ref="D13:F13"/>
    <mergeCell ref="G23:I23"/>
    <mergeCell ref="G27:I27"/>
    <mergeCell ref="D23:F23"/>
    <mergeCell ref="G34:I34"/>
    <mergeCell ref="A29:C29"/>
    <mergeCell ref="D26:F26"/>
    <mergeCell ref="A16:C16"/>
    <mergeCell ref="G218:I218"/>
    <mergeCell ref="G217:I217"/>
    <mergeCell ref="M201:O202"/>
    <mergeCell ref="P201:R202"/>
    <mergeCell ref="G219:I219"/>
    <mergeCell ref="V237:X237"/>
    <mergeCell ref="D235:F235"/>
    <mergeCell ref="D236:F236"/>
    <mergeCell ref="D237:F237"/>
    <mergeCell ref="J235:L235"/>
    <mergeCell ref="G235:I235"/>
    <mergeCell ref="V235:X235"/>
    <mergeCell ref="V236:X236"/>
    <mergeCell ref="P235:R235"/>
    <mergeCell ref="S235:U235"/>
    <mergeCell ref="V233:X233"/>
    <mergeCell ref="P232:R232"/>
    <mergeCell ref="S232:U232"/>
    <mergeCell ref="J233:L233"/>
    <mergeCell ref="M233:O233"/>
    <mergeCell ref="P233:R233"/>
    <mergeCell ref="V234:X234"/>
    <mergeCell ref="D233:F233"/>
    <mergeCell ref="D232:F232"/>
    <mergeCell ref="D234:F234"/>
    <mergeCell ref="G233:I233"/>
    <mergeCell ref="G232:I232"/>
    <mergeCell ref="G234:I234"/>
    <mergeCell ref="J232:L232"/>
    <mergeCell ref="M232:O232"/>
    <mergeCell ref="J236:L236"/>
    <mergeCell ref="M236:O236"/>
    <mergeCell ref="V238:X238"/>
    <mergeCell ref="A239:C239"/>
    <mergeCell ref="V239:X239"/>
    <mergeCell ref="D238:F238"/>
    <mergeCell ref="P239:R239"/>
    <mergeCell ref="S239:U239"/>
    <mergeCell ref="S238:U238"/>
    <mergeCell ref="J239:L239"/>
    <mergeCell ref="M239:O239"/>
    <mergeCell ref="A237:C237"/>
    <mergeCell ref="P237:R237"/>
    <mergeCell ref="S237:U237"/>
    <mergeCell ref="S236:U236"/>
    <mergeCell ref="G239:I239"/>
    <mergeCell ref="G236:I236"/>
    <mergeCell ref="G237:I237"/>
    <mergeCell ref="A235:C235"/>
    <mergeCell ref="J237:L237"/>
    <mergeCell ref="M237:O237"/>
    <mergeCell ref="J238:L238"/>
    <mergeCell ref="A238:C238"/>
    <mergeCell ref="M238:O238"/>
    <mergeCell ref="P238:R238"/>
    <mergeCell ref="G238:I238"/>
    <mergeCell ref="A236:C236"/>
    <mergeCell ref="V232:X232"/>
    <mergeCell ref="P234:R234"/>
    <mergeCell ref="S234:U234"/>
    <mergeCell ref="V229:X229"/>
    <mergeCell ref="A230:C230"/>
    <mergeCell ref="V230:X230"/>
    <mergeCell ref="P229:R229"/>
    <mergeCell ref="S229:U229"/>
    <mergeCell ref="J230:L230"/>
    <mergeCell ref="M230:O230"/>
    <mergeCell ref="A231:C231"/>
    <mergeCell ref="V231:X231"/>
    <mergeCell ref="D229:F229"/>
    <mergeCell ref="D230:F230"/>
    <mergeCell ref="D231:F231"/>
    <mergeCell ref="J229:L229"/>
    <mergeCell ref="G229:I229"/>
    <mergeCell ref="G230:I230"/>
    <mergeCell ref="G231:I231"/>
    <mergeCell ref="M229:O229"/>
    <mergeCell ref="J231:L231"/>
    <mergeCell ref="M231:O231"/>
    <mergeCell ref="P231:R231"/>
    <mergeCell ref="S231:U231"/>
    <mergeCell ref="P230:R230"/>
    <mergeCell ref="S230:U230"/>
    <mergeCell ref="J234:L234"/>
    <mergeCell ref="A229:C229"/>
    <mergeCell ref="A234:C234"/>
    <mergeCell ref="A232:C232"/>
    <mergeCell ref="A233:C233"/>
    <mergeCell ref="V226:X226"/>
    <mergeCell ref="A227:C227"/>
    <mergeCell ref="V227:X227"/>
    <mergeCell ref="P226:R226"/>
    <mergeCell ref="S226:U226"/>
    <mergeCell ref="J227:L227"/>
    <mergeCell ref="M227:O227"/>
    <mergeCell ref="P227:R227"/>
    <mergeCell ref="S227:U227"/>
    <mergeCell ref="D228:F228"/>
    <mergeCell ref="G226:I226"/>
    <mergeCell ref="G227:I227"/>
    <mergeCell ref="G228:I228"/>
    <mergeCell ref="J226:L226"/>
    <mergeCell ref="M226:O226"/>
    <mergeCell ref="A223:C223"/>
    <mergeCell ref="V223:X223"/>
    <mergeCell ref="A224:C224"/>
    <mergeCell ref="V224:X224"/>
    <mergeCell ref="P223:R223"/>
    <mergeCell ref="S223:U223"/>
    <mergeCell ref="D223:F223"/>
    <mergeCell ref="D224:F224"/>
    <mergeCell ref="A225:C225"/>
    <mergeCell ref="V225:X225"/>
    <mergeCell ref="J228:L228"/>
    <mergeCell ref="M228:O228"/>
    <mergeCell ref="P228:R228"/>
    <mergeCell ref="S228:U228"/>
    <mergeCell ref="A228:C228"/>
    <mergeCell ref="V228:X228"/>
    <mergeCell ref="D227:F227"/>
    <mergeCell ref="A221:C221"/>
    <mergeCell ref="V221:X221"/>
    <mergeCell ref="M220:O220"/>
    <mergeCell ref="P220:R220"/>
    <mergeCell ref="S220:U220"/>
    <mergeCell ref="M221:O221"/>
    <mergeCell ref="P221:R221"/>
    <mergeCell ref="S221:U221"/>
    <mergeCell ref="D222:F222"/>
    <mergeCell ref="J221:L221"/>
    <mergeCell ref="G220:I220"/>
    <mergeCell ref="G221:I221"/>
    <mergeCell ref="G222:I222"/>
    <mergeCell ref="J220:L220"/>
    <mergeCell ref="A217:C217"/>
    <mergeCell ref="V217:X217"/>
    <mergeCell ref="A218:C218"/>
    <mergeCell ref="V218:X218"/>
    <mergeCell ref="P217:R217"/>
    <mergeCell ref="S217:U217"/>
    <mergeCell ref="D217:F217"/>
    <mergeCell ref="D218:F218"/>
    <mergeCell ref="A219:C219"/>
    <mergeCell ref="V219:X219"/>
    <mergeCell ref="J222:L222"/>
    <mergeCell ref="M222:O222"/>
    <mergeCell ref="P222:R222"/>
    <mergeCell ref="S222:U222"/>
    <mergeCell ref="A222:C222"/>
    <mergeCell ref="V222:X222"/>
    <mergeCell ref="D221:F221"/>
    <mergeCell ref="J219:L219"/>
    <mergeCell ref="M219:O219"/>
    <mergeCell ref="P219:R219"/>
    <mergeCell ref="S219:U219"/>
    <mergeCell ref="J218:L218"/>
    <mergeCell ref="M218:O218"/>
    <mergeCell ref="P218:R218"/>
    <mergeCell ref="S218:U218"/>
    <mergeCell ref="A214:C214"/>
    <mergeCell ref="A220:C220"/>
    <mergeCell ref="V214:X214"/>
    <mergeCell ref="A215:C215"/>
    <mergeCell ref="V215:X215"/>
    <mergeCell ref="M214:O214"/>
    <mergeCell ref="P214:R214"/>
    <mergeCell ref="S214:U214"/>
    <mergeCell ref="M215:O215"/>
    <mergeCell ref="P215:R215"/>
    <mergeCell ref="S215:U215"/>
    <mergeCell ref="A216:C216"/>
    <mergeCell ref="V216:X216"/>
    <mergeCell ref="D215:F215"/>
    <mergeCell ref="D214:F214"/>
    <mergeCell ref="D216:F216"/>
    <mergeCell ref="J215:L215"/>
    <mergeCell ref="G214:I214"/>
    <mergeCell ref="G215:I215"/>
    <mergeCell ref="G216:I216"/>
    <mergeCell ref="J214:L214"/>
    <mergeCell ref="S216:U216"/>
    <mergeCell ref="V220:X220"/>
    <mergeCell ref="D220:F220"/>
    <mergeCell ref="D219:F219"/>
    <mergeCell ref="A211:C211"/>
    <mergeCell ref="V211:X211"/>
    <mergeCell ref="A212:C212"/>
    <mergeCell ref="V212:X212"/>
    <mergeCell ref="P211:R211"/>
    <mergeCell ref="S211:U211"/>
    <mergeCell ref="P212:R212"/>
    <mergeCell ref="S212:U212"/>
    <mergeCell ref="A213:C213"/>
    <mergeCell ref="V213:X213"/>
    <mergeCell ref="D211:F211"/>
    <mergeCell ref="D212:F212"/>
    <mergeCell ref="D213:F213"/>
    <mergeCell ref="G211:I211"/>
    <mergeCell ref="G212:I212"/>
    <mergeCell ref="G213:I213"/>
    <mergeCell ref="J211:L211"/>
    <mergeCell ref="M211:O211"/>
    <mergeCell ref="A208:C208"/>
    <mergeCell ref="V208:X208"/>
    <mergeCell ref="A209:C209"/>
    <mergeCell ref="V209:X209"/>
    <mergeCell ref="D208:F208"/>
    <mergeCell ref="G208:I208"/>
    <mergeCell ref="J208:L208"/>
    <mergeCell ref="M208:O208"/>
    <mergeCell ref="P208:R208"/>
    <mergeCell ref="S208:U208"/>
    <mergeCell ref="A210:C210"/>
    <mergeCell ref="V210:X210"/>
    <mergeCell ref="D209:F209"/>
    <mergeCell ref="G209:I209"/>
    <mergeCell ref="G210:I210"/>
    <mergeCell ref="J209:L209"/>
    <mergeCell ref="D210:F210"/>
    <mergeCell ref="M209:O209"/>
    <mergeCell ref="P209:R209"/>
    <mergeCell ref="S209:U209"/>
    <mergeCell ref="V205:X205"/>
    <mergeCell ref="A206:C206"/>
    <mergeCell ref="V206:X206"/>
    <mergeCell ref="D205:F205"/>
    <mergeCell ref="G205:I205"/>
    <mergeCell ref="J205:L205"/>
    <mergeCell ref="M205:O205"/>
    <mergeCell ref="P205:R205"/>
    <mergeCell ref="A205:C205"/>
    <mergeCell ref="A207:C207"/>
    <mergeCell ref="V207:X207"/>
    <mergeCell ref="J206:L206"/>
    <mergeCell ref="M206:O206"/>
    <mergeCell ref="P206:R206"/>
    <mergeCell ref="S206:U206"/>
    <mergeCell ref="D206:F206"/>
    <mergeCell ref="D207:F207"/>
    <mergeCell ref="G206:I206"/>
    <mergeCell ref="G207:I207"/>
    <mergeCell ref="A198:C198"/>
    <mergeCell ref="V198:X198"/>
    <mergeCell ref="A199:C199"/>
    <mergeCell ref="V199:X199"/>
    <mergeCell ref="D198:F198"/>
    <mergeCell ref="P199:R199"/>
    <mergeCell ref="S199:U199"/>
    <mergeCell ref="G199:I199"/>
    <mergeCell ref="J199:L199"/>
    <mergeCell ref="J198:L198"/>
    <mergeCell ref="M198:O198"/>
    <mergeCell ref="P198:R198"/>
    <mergeCell ref="S198:U198"/>
    <mergeCell ref="M199:O199"/>
    <mergeCell ref="A204:C204"/>
    <mergeCell ref="A201:C201"/>
    <mergeCell ref="A202:C202"/>
    <mergeCell ref="D201:F202"/>
    <mergeCell ref="A203:C203"/>
    <mergeCell ref="V204:X204"/>
    <mergeCell ref="G203:I203"/>
    <mergeCell ref="G204:I204"/>
    <mergeCell ref="D204:F204"/>
    <mergeCell ref="J203:L203"/>
    <mergeCell ref="M203:O203"/>
    <mergeCell ref="P203:R203"/>
    <mergeCell ref="S203:U203"/>
    <mergeCell ref="V203:X203"/>
    <mergeCell ref="D203:F203"/>
    <mergeCell ref="V201:X202"/>
    <mergeCell ref="J201:L202"/>
    <mergeCell ref="G198:I198"/>
    <mergeCell ref="A195:C195"/>
    <mergeCell ref="V195:X195"/>
    <mergeCell ref="A196:C196"/>
    <mergeCell ref="V196:X196"/>
    <mergeCell ref="M195:O195"/>
    <mergeCell ref="P195:R195"/>
    <mergeCell ref="S195:U195"/>
    <mergeCell ref="M196:O196"/>
    <mergeCell ref="P196:R196"/>
    <mergeCell ref="S196:U196"/>
    <mergeCell ref="A197:C197"/>
    <mergeCell ref="M197:O197"/>
    <mergeCell ref="P197:R197"/>
    <mergeCell ref="S197:U197"/>
    <mergeCell ref="V197:X197"/>
    <mergeCell ref="D195:F195"/>
    <mergeCell ref="D196:F196"/>
    <mergeCell ref="D197:F197"/>
    <mergeCell ref="J196:L196"/>
    <mergeCell ref="G195:I195"/>
    <mergeCell ref="G196:I196"/>
    <mergeCell ref="G197:I197"/>
    <mergeCell ref="J195:L195"/>
    <mergeCell ref="J197:L197"/>
    <mergeCell ref="A192:C192"/>
    <mergeCell ref="V192:X192"/>
    <mergeCell ref="A193:C193"/>
    <mergeCell ref="V193:X193"/>
    <mergeCell ref="P192:R192"/>
    <mergeCell ref="S192:U192"/>
    <mergeCell ref="J193:L193"/>
    <mergeCell ref="M193:O193"/>
    <mergeCell ref="P193:R193"/>
    <mergeCell ref="S193:U193"/>
    <mergeCell ref="A194:C194"/>
    <mergeCell ref="V194:X194"/>
    <mergeCell ref="D193:F193"/>
    <mergeCell ref="D192:F192"/>
    <mergeCell ref="D194:F194"/>
    <mergeCell ref="G193:I193"/>
    <mergeCell ref="G192:I192"/>
    <mergeCell ref="G194:I194"/>
    <mergeCell ref="J192:L192"/>
    <mergeCell ref="M192:O192"/>
    <mergeCell ref="J194:L194"/>
    <mergeCell ref="M194:O194"/>
    <mergeCell ref="P194:R194"/>
    <mergeCell ref="S194:U194"/>
    <mergeCell ref="A189:C189"/>
    <mergeCell ref="V189:X189"/>
    <mergeCell ref="A190:C190"/>
    <mergeCell ref="V190:X190"/>
    <mergeCell ref="M189:O189"/>
    <mergeCell ref="P189:R189"/>
    <mergeCell ref="S189:U189"/>
    <mergeCell ref="M190:O190"/>
    <mergeCell ref="P190:R190"/>
    <mergeCell ref="S190:U190"/>
    <mergeCell ref="A191:C191"/>
    <mergeCell ref="V191:X191"/>
    <mergeCell ref="D189:F189"/>
    <mergeCell ref="D190:F190"/>
    <mergeCell ref="D191:F191"/>
    <mergeCell ref="J190:L190"/>
    <mergeCell ref="G189:I189"/>
    <mergeCell ref="G190:I190"/>
    <mergeCell ref="G191:I191"/>
    <mergeCell ref="J189:L189"/>
    <mergeCell ref="J191:L191"/>
    <mergeCell ref="M191:O191"/>
    <mergeCell ref="P191:R191"/>
    <mergeCell ref="S191:U191"/>
    <mergeCell ref="A186:C186"/>
    <mergeCell ref="V186:X186"/>
    <mergeCell ref="A187:C187"/>
    <mergeCell ref="V187:X187"/>
    <mergeCell ref="P186:R186"/>
    <mergeCell ref="S186:U186"/>
    <mergeCell ref="J187:L187"/>
    <mergeCell ref="M187:O187"/>
    <mergeCell ref="A188:C188"/>
    <mergeCell ref="V188:X188"/>
    <mergeCell ref="D187:F187"/>
    <mergeCell ref="D186:F186"/>
    <mergeCell ref="D188:F188"/>
    <mergeCell ref="G186:I186"/>
    <mergeCell ref="G187:I187"/>
    <mergeCell ref="G188:I188"/>
    <mergeCell ref="J186:L186"/>
    <mergeCell ref="M186:O186"/>
    <mergeCell ref="J188:L188"/>
    <mergeCell ref="M188:O188"/>
    <mergeCell ref="P188:R188"/>
    <mergeCell ref="S188:U188"/>
    <mergeCell ref="P187:R187"/>
    <mergeCell ref="S187:U187"/>
    <mergeCell ref="A184:C184"/>
    <mergeCell ref="V184:X184"/>
    <mergeCell ref="P183:R183"/>
    <mergeCell ref="S183:U183"/>
    <mergeCell ref="J184:L184"/>
    <mergeCell ref="M184:O184"/>
    <mergeCell ref="P184:R184"/>
    <mergeCell ref="S184:U184"/>
    <mergeCell ref="A185:C185"/>
    <mergeCell ref="V185:X185"/>
    <mergeCell ref="D183:F183"/>
    <mergeCell ref="D184:F184"/>
    <mergeCell ref="D185:F185"/>
    <mergeCell ref="G185:I185"/>
    <mergeCell ref="G183:I183"/>
    <mergeCell ref="G184:I184"/>
    <mergeCell ref="J183:L183"/>
    <mergeCell ref="M183:O183"/>
    <mergeCell ref="J185:L185"/>
    <mergeCell ref="M185:O185"/>
    <mergeCell ref="P185:R185"/>
    <mergeCell ref="S185:U185"/>
    <mergeCell ref="A182:C182"/>
    <mergeCell ref="V182:X182"/>
    <mergeCell ref="D181:F181"/>
    <mergeCell ref="D182:F182"/>
    <mergeCell ref="P182:R182"/>
    <mergeCell ref="S182:U182"/>
    <mergeCell ref="J180:L180"/>
    <mergeCell ref="G180:I180"/>
    <mergeCell ref="G181:I181"/>
    <mergeCell ref="G182:I182"/>
    <mergeCell ref="M180:O180"/>
    <mergeCell ref="J182:L182"/>
    <mergeCell ref="M182:O182"/>
    <mergeCell ref="J181:L181"/>
    <mergeCell ref="M181:O181"/>
    <mergeCell ref="A183:C183"/>
    <mergeCell ref="V183:X183"/>
    <mergeCell ref="A179:C179"/>
    <mergeCell ref="V179:X179"/>
    <mergeCell ref="D177:F177"/>
    <mergeCell ref="D178:F178"/>
    <mergeCell ref="D179:F179"/>
    <mergeCell ref="G178:I178"/>
    <mergeCell ref="G177:I177"/>
    <mergeCell ref="G179:I179"/>
    <mergeCell ref="J177:L177"/>
    <mergeCell ref="M177:O177"/>
    <mergeCell ref="J179:L179"/>
    <mergeCell ref="M179:O179"/>
    <mergeCell ref="P179:R179"/>
    <mergeCell ref="S179:U179"/>
    <mergeCell ref="A180:C180"/>
    <mergeCell ref="V180:X180"/>
    <mergeCell ref="A181:C181"/>
    <mergeCell ref="V181:X181"/>
    <mergeCell ref="P180:R180"/>
    <mergeCell ref="S180:U180"/>
    <mergeCell ref="P181:R181"/>
    <mergeCell ref="S181:U181"/>
    <mergeCell ref="A176:C176"/>
    <mergeCell ref="V176:X176"/>
    <mergeCell ref="D175:F175"/>
    <mergeCell ref="D176:F176"/>
    <mergeCell ref="J176:L176"/>
    <mergeCell ref="M176:O176"/>
    <mergeCell ref="P176:R176"/>
    <mergeCell ref="S176:U176"/>
    <mergeCell ref="J174:L174"/>
    <mergeCell ref="G174:I174"/>
    <mergeCell ref="G175:I175"/>
    <mergeCell ref="G176:I176"/>
    <mergeCell ref="M174:O174"/>
    <mergeCell ref="A177:C177"/>
    <mergeCell ref="V177:X177"/>
    <mergeCell ref="A178:C178"/>
    <mergeCell ref="V178:X178"/>
    <mergeCell ref="P177:R177"/>
    <mergeCell ref="S177:U177"/>
    <mergeCell ref="J178:L178"/>
    <mergeCell ref="M178:O178"/>
    <mergeCell ref="P178:R178"/>
    <mergeCell ref="S178:U178"/>
    <mergeCell ref="A171:C171"/>
    <mergeCell ref="A173:C173"/>
    <mergeCell ref="J175:L175"/>
    <mergeCell ref="M175:O175"/>
    <mergeCell ref="A172:C172"/>
    <mergeCell ref="V172:X172"/>
    <mergeCell ref="P171:R171"/>
    <mergeCell ref="S171:U171"/>
    <mergeCell ref="J172:L172"/>
    <mergeCell ref="M172:O172"/>
    <mergeCell ref="P172:R172"/>
    <mergeCell ref="S172:U172"/>
    <mergeCell ref="V173:X173"/>
    <mergeCell ref="D171:F171"/>
    <mergeCell ref="D172:F172"/>
    <mergeCell ref="D173:F173"/>
    <mergeCell ref="G171:I171"/>
    <mergeCell ref="G172:I172"/>
    <mergeCell ref="G173:I173"/>
    <mergeCell ref="J171:L171"/>
    <mergeCell ref="M171:O171"/>
    <mergeCell ref="V171:X171"/>
    <mergeCell ref="A174:C174"/>
    <mergeCell ref="V174:X174"/>
    <mergeCell ref="A175:C175"/>
    <mergeCell ref="V175:X175"/>
    <mergeCell ref="P174:R174"/>
    <mergeCell ref="S174:U174"/>
    <mergeCell ref="P175:R175"/>
    <mergeCell ref="S175:U175"/>
    <mergeCell ref="J173:L173"/>
    <mergeCell ref="M173:O173"/>
    <mergeCell ref="A168:C168"/>
    <mergeCell ref="V168:X168"/>
    <mergeCell ref="A169:C169"/>
    <mergeCell ref="V169:X169"/>
    <mergeCell ref="P168:R168"/>
    <mergeCell ref="S168:U168"/>
    <mergeCell ref="J169:L169"/>
    <mergeCell ref="M169:O169"/>
    <mergeCell ref="P169:R169"/>
    <mergeCell ref="S169:U169"/>
    <mergeCell ref="A170:C170"/>
    <mergeCell ref="V170:X170"/>
    <mergeCell ref="D169:F169"/>
    <mergeCell ref="G168:I168"/>
    <mergeCell ref="G169:I169"/>
    <mergeCell ref="G170:I170"/>
    <mergeCell ref="D168:F168"/>
    <mergeCell ref="D170:F170"/>
    <mergeCell ref="J168:L168"/>
    <mergeCell ref="M168:O168"/>
    <mergeCell ref="A165:C165"/>
    <mergeCell ref="V165:X165"/>
    <mergeCell ref="A166:C166"/>
    <mergeCell ref="V166:X166"/>
    <mergeCell ref="J166:L166"/>
    <mergeCell ref="M166:O166"/>
    <mergeCell ref="P166:R166"/>
    <mergeCell ref="S166:U166"/>
    <mergeCell ref="A167:C167"/>
    <mergeCell ref="V167:X167"/>
    <mergeCell ref="J165:L165"/>
    <mergeCell ref="M165:O165"/>
    <mergeCell ref="P165:R165"/>
    <mergeCell ref="S165:U165"/>
    <mergeCell ref="D167:F167"/>
    <mergeCell ref="G165:I165"/>
    <mergeCell ref="G166:I166"/>
    <mergeCell ref="G167:I167"/>
    <mergeCell ref="A158:C158"/>
    <mergeCell ref="V158:X158"/>
    <mergeCell ref="A159:C159"/>
    <mergeCell ref="V159:X159"/>
    <mergeCell ref="D158:F158"/>
    <mergeCell ref="G159:I159"/>
    <mergeCell ref="J159:L159"/>
    <mergeCell ref="M159:O159"/>
    <mergeCell ref="P159:R159"/>
    <mergeCell ref="S159:U159"/>
    <mergeCell ref="V161:X162"/>
    <mergeCell ref="A163:C163"/>
    <mergeCell ref="V163:X163"/>
    <mergeCell ref="A164:C164"/>
    <mergeCell ref="V164:X164"/>
    <mergeCell ref="A161:C161"/>
    <mergeCell ref="A162:C162"/>
    <mergeCell ref="D163:F163"/>
    <mergeCell ref="D161:F162"/>
    <mergeCell ref="J161:L162"/>
    <mergeCell ref="J158:L158"/>
    <mergeCell ref="M158:O158"/>
    <mergeCell ref="P158:R158"/>
    <mergeCell ref="S158:U158"/>
    <mergeCell ref="M161:O162"/>
    <mergeCell ref="P161:R162"/>
    <mergeCell ref="S161:U162"/>
    <mergeCell ref="J163:L163"/>
    <mergeCell ref="M163:O163"/>
    <mergeCell ref="P163:R163"/>
    <mergeCell ref="S163:U163"/>
    <mergeCell ref="M164:O164"/>
    <mergeCell ref="A155:C155"/>
    <mergeCell ref="V155:X155"/>
    <mergeCell ref="A156:C156"/>
    <mergeCell ref="V156:X156"/>
    <mergeCell ref="P155:R155"/>
    <mergeCell ref="S155:U155"/>
    <mergeCell ref="P156:R156"/>
    <mergeCell ref="S156:U156"/>
    <mergeCell ref="A157:C157"/>
    <mergeCell ref="V157:X157"/>
    <mergeCell ref="D156:F156"/>
    <mergeCell ref="D157:F157"/>
    <mergeCell ref="P157:R157"/>
    <mergeCell ref="S157:U157"/>
    <mergeCell ref="J155:L155"/>
    <mergeCell ref="G155:I155"/>
    <mergeCell ref="G156:I156"/>
    <mergeCell ref="G157:I157"/>
    <mergeCell ref="M155:O155"/>
    <mergeCell ref="J157:L157"/>
    <mergeCell ref="M157:O157"/>
    <mergeCell ref="J156:L156"/>
    <mergeCell ref="M156:O156"/>
    <mergeCell ref="V152:X152"/>
    <mergeCell ref="A153:C153"/>
    <mergeCell ref="V153:X153"/>
    <mergeCell ref="P152:R152"/>
    <mergeCell ref="S152:U152"/>
    <mergeCell ref="J153:L153"/>
    <mergeCell ref="M153:O153"/>
    <mergeCell ref="P153:R153"/>
    <mergeCell ref="S153:U153"/>
    <mergeCell ref="D154:F154"/>
    <mergeCell ref="G152:I152"/>
    <mergeCell ref="G153:I153"/>
    <mergeCell ref="G154:I154"/>
    <mergeCell ref="J152:L152"/>
    <mergeCell ref="M152:O152"/>
    <mergeCell ref="A149:C149"/>
    <mergeCell ref="V149:X149"/>
    <mergeCell ref="A150:C150"/>
    <mergeCell ref="V150:X150"/>
    <mergeCell ref="P149:R149"/>
    <mergeCell ref="S149:U149"/>
    <mergeCell ref="D149:F149"/>
    <mergeCell ref="D150:F150"/>
    <mergeCell ref="A151:C151"/>
    <mergeCell ref="V151:X151"/>
    <mergeCell ref="J154:L154"/>
    <mergeCell ref="M154:O154"/>
    <mergeCell ref="P154:R154"/>
    <mergeCell ref="S154:U154"/>
    <mergeCell ref="A154:C154"/>
    <mergeCell ref="V154:X154"/>
    <mergeCell ref="D153:F153"/>
    <mergeCell ref="V145:X145"/>
    <mergeCell ref="J148:L148"/>
    <mergeCell ref="M148:O148"/>
    <mergeCell ref="P148:R148"/>
    <mergeCell ref="S148:U148"/>
    <mergeCell ref="A148:C148"/>
    <mergeCell ref="V148:X148"/>
    <mergeCell ref="D147:F147"/>
    <mergeCell ref="D152:F152"/>
    <mergeCell ref="D151:F151"/>
    <mergeCell ref="G151:I151"/>
    <mergeCell ref="G149:I149"/>
    <mergeCell ref="G150:I150"/>
    <mergeCell ref="J149:L149"/>
    <mergeCell ref="M149:O149"/>
    <mergeCell ref="J151:L151"/>
    <mergeCell ref="M151:O151"/>
    <mergeCell ref="P151:R151"/>
    <mergeCell ref="S151:U151"/>
    <mergeCell ref="J150:L150"/>
    <mergeCell ref="M150:O150"/>
    <mergeCell ref="P150:R150"/>
    <mergeCell ref="S150:U150"/>
    <mergeCell ref="A146:C146"/>
    <mergeCell ref="D146:F146"/>
    <mergeCell ref="A152:C152"/>
    <mergeCell ref="D148:F148"/>
    <mergeCell ref="J147:L147"/>
    <mergeCell ref="G146:I146"/>
    <mergeCell ref="G147:I147"/>
    <mergeCell ref="G148:I148"/>
    <mergeCell ref="J146:L146"/>
    <mergeCell ref="V140:X140"/>
    <mergeCell ref="A141:C141"/>
    <mergeCell ref="V141:X141"/>
    <mergeCell ref="M140:O140"/>
    <mergeCell ref="P140:R140"/>
    <mergeCell ref="S140:U140"/>
    <mergeCell ref="M141:O141"/>
    <mergeCell ref="P141:R141"/>
    <mergeCell ref="S141:U141"/>
    <mergeCell ref="D142:F142"/>
    <mergeCell ref="J141:L141"/>
    <mergeCell ref="G140:I140"/>
    <mergeCell ref="G141:I141"/>
    <mergeCell ref="G142:I142"/>
    <mergeCell ref="J140:L140"/>
    <mergeCell ref="V146:X146"/>
    <mergeCell ref="A147:C147"/>
    <mergeCell ref="V147:X147"/>
    <mergeCell ref="M146:O146"/>
    <mergeCell ref="P146:R146"/>
    <mergeCell ref="S146:U146"/>
    <mergeCell ref="M147:O147"/>
    <mergeCell ref="P147:R147"/>
    <mergeCell ref="S147:U147"/>
    <mergeCell ref="A143:C143"/>
    <mergeCell ref="V143:X143"/>
    <mergeCell ref="A144:C144"/>
    <mergeCell ref="V144:X144"/>
    <mergeCell ref="P143:R143"/>
    <mergeCell ref="S143:U143"/>
    <mergeCell ref="D143:F143"/>
    <mergeCell ref="D144:F144"/>
    <mergeCell ref="P138:R138"/>
    <mergeCell ref="S138:U138"/>
    <mergeCell ref="D145:F145"/>
    <mergeCell ref="G144:I144"/>
    <mergeCell ref="G143:I143"/>
    <mergeCell ref="G145:I145"/>
    <mergeCell ref="J143:L143"/>
    <mergeCell ref="M143:O143"/>
    <mergeCell ref="J145:L145"/>
    <mergeCell ref="M145:O145"/>
    <mergeCell ref="P145:R145"/>
    <mergeCell ref="S145:U145"/>
    <mergeCell ref="J144:L144"/>
    <mergeCell ref="M144:O144"/>
    <mergeCell ref="P144:R144"/>
    <mergeCell ref="S144:U144"/>
    <mergeCell ref="A140:C140"/>
    <mergeCell ref="A145:C145"/>
    <mergeCell ref="D129:F129"/>
    <mergeCell ref="V128:X128"/>
    <mergeCell ref="A137:C137"/>
    <mergeCell ref="V137:X137"/>
    <mergeCell ref="A138:C138"/>
    <mergeCell ref="V138:X138"/>
    <mergeCell ref="P137:R137"/>
    <mergeCell ref="S137:U137"/>
    <mergeCell ref="D137:F137"/>
    <mergeCell ref="D138:F138"/>
    <mergeCell ref="A139:C139"/>
    <mergeCell ref="V139:X139"/>
    <mergeCell ref="J142:L142"/>
    <mergeCell ref="M142:O142"/>
    <mergeCell ref="P142:R142"/>
    <mergeCell ref="S142:U142"/>
    <mergeCell ref="A142:C142"/>
    <mergeCell ref="V142:X142"/>
    <mergeCell ref="D141:F141"/>
    <mergeCell ref="D140:F140"/>
    <mergeCell ref="D139:F139"/>
    <mergeCell ref="G137:I137"/>
    <mergeCell ref="G138:I138"/>
    <mergeCell ref="G139:I139"/>
    <mergeCell ref="J137:L137"/>
    <mergeCell ref="M137:O137"/>
    <mergeCell ref="J139:L139"/>
    <mergeCell ref="M139:O139"/>
    <mergeCell ref="P139:R139"/>
    <mergeCell ref="S139:U139"/>
    <mergeCell ref="J138:L138"/>
    <mergeCell ref="M138:O138"/>
    <mergeCell ref="A134:C134"/>
    <mergeCell ref="V134:X134"/>
    <mergeCell ref="A135:C135"/>
    <mergeCell ref="V135:X135"/>
    <mergeCell ref="P135:R135"/>
    <mergeCell ref="S135:U135"/>
    <mergeCell ref="J134:L134"/>
    <mergeCell ref="M134:O134"/>
    <mergeCell ref="P134:R134"/>
    <mergeCell ref="S134:U134"/>
    <mergeCell ref="A136:C136"/>
    <mergeCell ref="V136:X136"/>
    <mergeCell ref="D135:F135"/>
    <mergeCell ref="D134:F134"/>
    <mergeCell ref="D136:F136"/>
    <mergeCell ref="G136:I136"/>
    <mergeCell ref="G134:I134"/>
    <mergeCell ref="G135:I135"/>
    <mergeCell ref="J135:L135"/>
    <mergeCell ref="M135:O135"/>
    <mergeCell ref="J136:L136"/>
    <mergeCell ref="M136:O136"/>
    <mergeCell ref="P136:R136"/>
    <mergeCell ref="S136:U136"/>
    <mergeCell ref="A132:C132"/>
    <mergeCell ref="G130:I130"/>
    <mergeCell ref="G131:I131"/>
    <mergeCell ref="A131:C131"/>
    <mergeCell ref="A130:C130"/>
    <mergeCell ref="J133:L133"/>
    <mergeCell ref="A129:C129"/>
    <mergeCell ref="D131:F131"/>
    <mergeCell ref="J131:L131"/>
    <mergeCell ref="D128:F128"/>
    <mergeCell ref="V132:X132"/>
    <mergeCell ref="A133:C133"/>
    <mergeCell ref="V133:X133"/>
    <mergeCell ref="D132:F132"/>
    <mergeCell ref="D133:F133"/>
    <mergeCell ref="G133:I133"/>
    <mergeCell ref="M133:O133"/>
    <mergeCell ref="P133:R133"/>
    <mergeCell ref="J132:L132"/>
    <mergeCell ref="M132:O132"/>
    <mergeCell ref="P132:R132"/>
    <mergeCell ref="S132:U132"/>
    <mergeCell ref="S133:U133"/>
    <mergeCell ref="J130:L130"/>
    <mergeCell ref="M130:O130"/>
    <mergeCell ref="P130:R130"/>
    <mergeCell ref="S130:U130"/>
    <mergeCell ref="P131:R131"/>
    <mergeCell ref="S131:U131"/>
    <mergeCell ref="M131:O131"/>
    <mergeCell ref="V131:X131"/>
    <mergeCell ref="A128:C128"/>
    <mergeCell ref="V130:X130"/>
    <mergeCell ref="V48:X48"/>
    <mergeCell ref="V56:X56"/>
    <mergeCell ref="V127:X127"/>
    <mergeCell ref="J43:L43"/>
    <mergeCell ref="M43:O43"/>
    <mergeCell ref="P43:R43"/>
    <mergeCell ref="M128:O128"/>
    <mergeCell ref="J57:L57"/>
    <mergeCell ref="M57:O57"/>
    <mergeCell ref="P57:R57"/>
    <mergeCell ref="P86:R86"/>
    <mergeCell ref="P47:R47"/>
    <mergeCell ref="V129:X129"/>
    <mergeCell ref="V50:X50"/>
    <mergeCell ref="V51:X51"/>
    <mergeCell ref="V47:X47"/>
    <mergeCell ref="V49:X49"/>
    <mergeCell ref="V52:X52"/>
    <mergeCell ref="V53:X53"/>
    <mergeCell ref="V54:X54"/>
    <mergeCell ref="V63:X63"/>
    <mergeCell ref="V64:X64"/>
    <mergeCell ref="J78:L78"/>
    <mergeCell ref="M78:O78"/>
    <mergeCell ref="J104:L104"/>
    <mergeCell ref="M104:O104"/>
    <mergeCell ref="J105:L105"/>
    <mergeCell ref="V65:X65"/>
    <mergeCell ref="J51:L51"/>
    <mergeCell ref="S53:U53"/>
    <mergeCell ref="S75:U75"/>
    <mergeCell ref="V125:X125"/>
    <mergeCell ref="V124:X124"/>
    <mergeCell ref="S56:U56"/>
    <mergeCell ref="S55:U55"/>
    <mergeCell ref="J52:L52"/>
    <mergeCell ref="J56:L56"/>
    <mergeCell ref="M56:O56"/>
    <mergeCell ref="P56:R56"/>
    <mergeCell ref="J54:L54"/>
    <mergeCell ref="M54:O54"/>
    <mergeCell ref="P54:R54"/>
    <mergeCell ref="P52:R52"/>
    <mergeCell ref="M58:O58"/>
    <mergeCell ref="P58:R58"/>
    <mergeCell ref="S58:U58"/>
    <mergeCell ref="J53:L53"/>
    <mergeCell ref="V97:X97"/>
    <mergeCell ref="V102:X102"/>
    <mergeCell ref="V93:X93"/>
    <mergeCell ref="P53:R53"/>
    <mergeCell ref="M67:O67"/>
    <mergeCell ref="P67:R67"/>
    <mergeCell ref="J66:L66"/>
    <mergeCell ref="P64:R64"/>
    <mergeCell ref="S64:U64"/>
    <mergeCell ref="J65:L65"/>
    <mergeCell ref="M65:O65"/>
    <mergeCell ref="P65:R65"/>
    <mergeCell ref="S65:U65"/>
    <mergeCell ref="P66:R66"/>
    <mergeCell ref="S66:U66"/>
    <mergeCell ref="P63:R63"/>
    <mergeCell ref="D79:F79"/>
    <mergeCell ref="G64:I64"/>
    <mergeCell ref="P48:R48"/>
    <mergeCell ref="S44:U44"/>
    <mergeCell ref="P88:R88"/>
    <mergeCell ref="P83:R83"/>
    <mergeCell ref="P89:R89"/>
    <mergeCell ref="S91:U91"/>
    <mergeCell ref="P84:R84"/>
    <mergeCell ref="P85:R85"/>
    <mergeCell ref="S85:U85"/>
    <mergeCell ref="S84:U84"/>
    <mergeCell ref="V57:X57"/>
    <mergeCell ref="V61:X61"/>
    <mergeCell ref="M52:O52"/>
    <mergeCell ref="J55:L55"/>
    <mergeCell ref="M55:O55"/>
    <mergeCell ref="P55:R55"/>
    <mergeCell ref="S63:U63"/>
    <mergeCell ref="J62:L62"/>
    <mergeCell ref="P62:R62"/>
    <mergeCell ref="S52:U52"/>
    <mergeCell ref="S76:U76"/>
    <mergeCell ref="J77:L77"/>
    <mergeCell ref="M77:O77"/>
    <mergeCell ref="J76:L76"/>
    <mergeCell ref="M76:O76"/>
    <mergeCell ref="P76:R76"/>
    <mergeCell ref="S72:U72"/>
    <mergeCell ref="J73:L73"/>
    <mergeCell ref="M73:O73"/>
    <mergeCell ref="P73:R73"/>
    <mergeCell ref="G93:I93"/>
    <mergeCell ref="G114:I114"/>
    <mergeCell ref="G115:I115"/>
    <mergeCell ref="G112:I112"/>
    <mergeCell ref="G41:I42"/>
    <mergeCell ref="G43:I43"/>
    <mergeCell ref="J35:L35"/>
    <mergeCell ref="G47:I47"/>
    <mergeCell ref="G46:I46"/>
    <mergeCell ref="G57:I57"/>
    <mergeCell ref="J60:L60"/>
    <mergeCell ref="M60:O60"/>
    <mergeCell ref="J64:L64"/>
    <mergeCell ref="M64:O64"/>
    <mergeCell ref="J38:L38"/>
    <mergeCell ref="M84:O84"/>
    <mergeCell ref="G85:I85"/>
    <mergeCell ref="M48:O48"/>
    <mergeCell ref="M38:O38"/>
    <mergeCell ref="J39:L39"/>
    <mergeCell ref="M39:O39"/>
    <mergeCell ref="J44:L44"/>
    <mergeCell ref="J41:L42"/>
    <mergeCell ref="M66:O66"/>
    <mergeCell ref="G94:I94"/>
    <mergeCell ref="G95:I95"/>
    <mergeCell ref="G98:I98"/>
    <mergeCell ref="G99:I99"/>
    <mergeCell ref="M53:O53"/>
    <mergeCell ref="M96:O96"/>
    <mergeCell ref="S39:U39"/>
    <mergeCell ref="D92:F92"/>
    <mergeCell ref="D90:F90"/>
    <mergeCell ref="D87:F87"/>
    <mergeCell ref="D88:F88"/>
    <mergeCell ref="M86:O86"/>
    <mergeCell ref="D84:F84"/>
    <mergeCell ref="J83:L83"/>
    <mergeCell ref="M83:O83"/>
    <mergeCell ref="D62:F62"/>
    <mergeCell ref="G65:I65"/>
    <mergeCell ref="J63:L63"/>
    <mergeCell ref="M63:O63"/>
    <mergeCell ref="V46:X46"/>
    <mergeCell ref="P37:R37"/>
    <mergeCell ref="S37:U37"/>
    <mergeCell ref="P36:R36"/>
    <mergeCell ref="S36:U36"/>
    <mergeCell ref="V60:X60"/>
    <mergeCell ref="V92:X92"/>
    <mergeCell ref="G84:I84"/>
    <mergeCell ref="G92:I92"/>
    <mergeCell ref="G86:I86"/>
    <mergeCell ref="G87:I87"/>
    <mergeCell ref="S86:U86"/>
    <mergeCell ref="G66:I66"/>
    <mergeCell ref="G50:I50"/>
    <mergeCell ref="G67:I67"/>
    <mergeCell ref="G51:I51"/>
    <mergeCell ref="M89:O89"/>
    <mergeCell ref="D89:F89"/>
    <mergeCell ref="D86:F86"/>
    <mergeCell ref="V39:X39"/>
    <mergeCell ref="S34:U34"/>
    <mergeCell ref="S35:U35"/>
    <mergeCell ref="V35:X35"/>
    <mergeCell ref="V45:X45"/>
    <mergeCell ref="P44:R44"/>
    <mergeCell ref="V36:X36"/>
    <mergeCell ref="V37:X37"/>
    <mergeCell ref="M51:O51"/>
    <mergeCell ref="J50:L50"/>
    <mergeCell ref="M50:O50"/>
    <mergeCell ref="J49:L49"/>
    <mergeCell ref="M49:O49"/>
    <mergeCell ref="V34:X34"/>
    <mergeCell ref="M35:O35"/>
    <mergeCell ref="P35:R35"/>
    <mergeCell ref="S48:U48"/>
    <mergeCell ref="S41:U42"/>
    <mergeCell ref="P45:R45"/>
    <mergeCell ref="S45:U45"/>
    <mergeCell ref="M41:O42"/>
    <mergeCell ref="S43:U43"/>
    <mergeCell ref="J37:L37"/>
    <mergeCell ref="M37:O37"/>
    <mergeCell ref="M36:O36"/>
    <mergeCell ref="M45:O45"/>
    <mergeCell ref="M44:O44"/>
    <mergeCell ref="J45:L45"/>
    <mergeCell ref="J48:L48"/>
    <mergeCell ref="P38:R38"/>
    <mergeCell ref="S38:U38"/>
    <mergeCell ref="P39:R39"/>
    <mergeCell ref="P51:R51"/>
    <mergeCell ref="S51:U51"/>
    <mergeCell ref="P50:R50"/>
    <mergeCell ref="S50:U50"/>
    <mergeCell ref="P49:R49"/>
    <mergeCell ref="S49:U49"/>
    <mergeCell ref="M46:O46"/>
    <mergeCell ref="P46:R46"/>
    <mergeCell ref="S46:U46"/>
    <mergeCell ref="J47:L47"/>
    <mergeCell ref="M47:O47"/>
    <mergeCell ref="P41:R42"/>
    <mergeCell ref="S47:U47"/>
    <mergeCell ref="J46:L46"/>
    <mergeCell ref="V43:X43"/>
    <mergeCell ref="V44:X44"/>
    <mergeCell ref="V41:X42"/>
    <mergeCell ref="D30:F30"/>
    <mergeCell ref="D31:F31"/>
    <mergeCell ref="A32:C32"/>
    <mergeCell ref="M59:O59"/>
    <mergeCell ref="G69:I69"/>
    <mergeCell ref="V62:X62"/>
    <mergeCell ref="S62:U62"/>
    <mergeCell ref="P60:R60"/>
    <mergeCell ref="S60:U60"/>
    <mergeCell ref="P59:R59"/>
    <mergeCell ref="S59:U59"/>
    <mergeCell ref="J58:L58"/>
    <mergeCell ref="D55:F55"/>
    <mergeCell ref="S57:U57"/>
    <mergeCell ref="V30:X30"/>
    <mergeCell ref="V31:X31"/>
    <mergeCell ref="D50:F50"/>
    <mergeCell ref="D51:F51"/>
    <mergeCell ref="D52:F52"/>
    <mergeCell ref="A30:C30"/>
    <mergeCell ref="D54:F54"/>
    <mergeCell ref="V32:X32"/>
    <mergeCell ref="V58:X58"/>
    <mergeCell ref="A59:C59"/>
    <mergeCell ref="V59:X59"/>
    <mergeCell ref="G58:I58"/>
    <mergeCell ref="G59:I59"/>
    <mergeCell ref="A46:C46"/>
    <mergeCell ref="J36:L36"/>
    <mergeCell ref="D35:F35"/>
    <mergeCell ref="V38:X38"/>
    <mergeCell ref="V33:X33"/>
    <mergeCell ref="D61:F61"/>
    <mergeCell ref="D67:F67"/>
    <mergeCell ref="A70:C70"/>
    <mergeCell ref="A66:C66"/>
    <mergeCell ref="A68:C68"/>
    <mergeCell ref="A58:C58"/>
    <mergeCell ref="A56:C56"/>
    <mergeCell ref="A31:C31"/>
    <mergeCell ref="D48:F48"/>
    <mergeCell ref="D49:F49"/>
    <mergeCell ref="A34:C34"/>
    <mergeCell ref="A53:C53"/>
    <mergeCell ref="A54:C54"/>
    <mergeCell ref="A60:C60"/>
    <mergeCell ref="A48:C48"/>
    <mergeCell ref="A36:C36"/>
    <mergeCell ref="A47:C47"/>
    <mergeCell ref="A49:C49"/>
    <mergeCell ref="A37:C37"/>
    <mergeCell ref="A45:C45"/>
    <mergeCell ref="A50:C50"/>
    <mergeCell ref="D47:F47"/>
    <mergeCell ref="D38:F38"/>
    <mergeCell ref="D39:F39"/>
    <mergeCell ref="V24:X24"/>
    <mergeCell ref="D70:F70"/>
    <mergeCell ref="J70:L70"/>
    <mergeCell ref="V77:X77"/>
    <mergeCell ref="V66:X66"/>
    <mergeCell ref="V67:X67"/>
    <mergeCell ref="V68:X68"/>
    <mergeCell ref="V28:X28"/>
    <mergeCell ref="M72:O72"/>
    <mergeCell ref="P72:R72"/>
    <mergeCell ref="G77:I77"/>
    <mergeCell ref="A65:C65"/>
    <mergeCell ref="D24:F24"/>
    <mergeCell ref="D25:F25"/>
    <mergeCell ref="A27:C27"/>
    <mergeCell ref="A55:C55"/>
    <mergeCell ref="A63:C63"/>
    <mergeCell ref="A64:C64"/>
    <mergeCell ref="D32:F32"/>
    <mergeCell ref="D33:F33"/>
    <mergeCell ref="A26:C26"/>
    <mergeCell ref="A67:C67"/>
    <mergeCell ref="D68:F68"/>
    <mergeCell ref="S67:U67"/>
    <mergeCell ref="P70:R70"/>
    <mergeCell ref="S70:U70"/>
    <mergeCell ref="J69:L69"/>
    <mergeCell ref="M69:O69"/>
    <mergeCell ref="J68:L68"/>
    <mergeCell ref="M68:O68"/>
    <mergeCell ref="V55:X55"/>
    <mergeCell ref="D45:F45"/>
    <mergeCell ref="A84:C84"/>
    <mergeCell ref="V25:X25"/>
    <mergeCell ref="A76:C76"/>
    <mergeCell ref="V76:X76"/>
    <mergeCell ref="A73:C73"/>
    <mergeCell ref="V73:X73"/>
    <mergeCell ref="A71:C71"/>
    <mergeCell ref="A69:C69"/>
    <mergeCell ref="D85:F85"/>
    <mergeCell ref="A79:C79"/>
    <mergeCell ref="A78:C78"/>
    <mergeCell ref="V78:X78"/>
    <mergeCell ref="G79:I79"/>
    <mergeCell ref="A77:C77"/>
    <mergeCell ref="D76:F76"/>
    <mergeCell ref="D77:F77"/>
    <mergeCell ref="V81:X82"/>
    <mergeCell ref="V71:X71"/>
    <mergeCell ref="V69:X69"/>
    <mergeCell ref="D69:F69"/>
    <mergeCell ref="D72:F72"/>
    <mergeCell ref="A72:C72"/>
    <mergeCell ref="V72:X72"/>
    <mergeCell ref="A51:C51"/>
    <mergeCell ref="A75:C75"/>
    <mergeCell ref="D29:F29"/>
    <mergeCell ref="A62:C62"/>
    <mergeCell ref="D57:F57"/>
    <mergeCell ref="D58:F58"/>
    <mergeCell ref="D59:F59"/>
    <mergeCell ref="A61:C61"/>
    <mergeCell ref="D60:F60"/>
    <mergeCell ref="A89:C89"/>
    <mergeCell ref="G89:I89"/>
    <mergeCell ref="P90:R90"/>
    <mergeCell ref="S90:U90"/>
    <mergeCell ref="S81:U82"/>
    <mergeCell ref="G28:I28"/>
    <mergeCell ref="G70:I70"/>
    <mergeCell ref="V26:X26"/>
    <mergeCell ref="V27:X27"/>
    <mergeCell ref="V70:X70"/>
    <mergeCell ref="M70:O70"/>
    <mergeCell ref="J72:L72"/>
    <mergeCell ref="V79:X79"/>
    <mergeCell ref="G78:I78"/>
    <mergeCell ref="G71:I71"/>
    <mergeCell ref="G88:I88"/>
    <mergeCell ref="J59:L59"/>
    <mergeCell ref="S54:U54"/>
    <mergeCell ref="A85:C85"/>
    <mergeCell ref="V85:X85"/>
    <mergeCell ref="A83:C83"/>
    <mergeCell ref="V83:X83"/>
    <mergeCell ref="J61:L61"/>
    <mergeCell ref="M61:O61"/>
    <mergeCell ref="P61:R61"/>
    <mergeCell ref="S61:U61"/>
    <mergeCell ref="S68:U68"/>
    <mergeCell ref="J67:L67"/>
    <mergeCell ref="D83:F83"/>
    <mergeCell ref="V75:X75"/>
    <mergeCell ref="A74:C74"/>
    <mergeCell ref="A81:C81"/>
    <mergeCell ref="V17:X17"/>
    <mergeCell ref="D81:F82"/>
    <mergeCell ref="M87:O87"/>
    <mergeCell ref="M88:O88"/>
    <mergeCell ref="P87:R87"/>
    <mergeCell ref="V84:X84"/>
    <mergeCell ref="V89:X89"/>
    <mergeCell ref="G91:I91"/>
    <mergeCell ref="J91:L91"/>
    <mergeCell ref="M91:O91"/>
    <mergeCell ref="P91:R91"/>
    <mergeCell ref="V90:X90"/>
    <mergeCell ref="G90:I90"/>
    <mergeCell ref="S87:U87"/>
    <mergeCell ref="J87:L87"/>
    <mergeCell ref="V86:X86"/>
    <mergeCell ref="V21:X21"/>
    <mergeCell ref="V22:X22"/>
    <mergeCell ref="V23:X23"/>
    <mergeCell ref="S71:U71"/>
    <mergeCell ref="J75:L75"/>
    <mergeCell ref="M75:O75"/>
    <mergeCell ref="G72:I72"/>
    <mergeCell ref="D65:F65"/>
    <mergeCell ref="D66:F66"/>
    <mergeCell ref="M62:O62"/>
    <mergeCell ref="G74:I74"/>
    <mergeCell ref="G75:I75"/>
    <mergeCell ref="V74:X74"/>
    <mergeCell ref="V87:X87"/>
    <mergeCell ref="V91:X91"/>
    <mergeCell ref="V29:X29"/>
    <mergeCell ref="D93:F93"/>
    <mergeCell ref="D94:F94"/>
    <mergeCell ref="G96:I96"/>
    <mergeCell ref="D96:F96"/>
    <mergeCell ref="M105:O105"/>
    <mergeCell ref="S104:U104"/>
    <mergeCell ref="M101:O101"/>
    <mergeCell ref="P102:R102"/>
    <mergeCell ref="J101:L101"/>
    <mergeCell ref="M99:O99"/>
    <mergeCell ref="P99:R99"/>
    <mergeCell ref="S101:U101"/>
    <mergeCell ref="D97:F97"/>
    <mergeCell ref="D98:F98"/>
    <mergeCell ref="D99:F99"/>
    <mergeCell ref="S97:U97"/>
    <mergeCell ref="A94:C94"/>
    <mergeCell ref="D100:F100"/>
    <mergeCell ref="D102:F102"/>
    <mergeCell ref="G100:I100"/>
    <mergeCell ref="J98:L98"/>
    <mergeCell ref="M98:O98"/>
    <mergeCell ref="A99:C99"/>
    <mergeCell ref="A93:C93"/>
    <mergeCell ref="J93:L93"/>
    <mergeCell ref="A97:C97"/>
    <mergeCell ref="P97:R97"/>
    <mergeCell ref="D101:F101"/>
    <mergeCell ref="J95:L95"/>
    <mergeCell ref="M95:O95"/>
    <mergeCell ref="J96:L96"/>
    <mergeCell ref="J103:L103"/>
    <mergeCell ref="A88:C88"/>
    <mergeCell ref="A86:C86"/>
    <mergeCell ref="A87:C87"/>
    <mergeCell ref="V112:X112"/>
    <mergeCell ref="A113:C113"/>
    <mergeCell ref="V113:X113"/>
    <mergeCell ref="A95:C95"/>
    <mergeCell ref="A90:C90"/>
    <mergeCell ref="A104:C104"/>
    <mergeCell ref="V104:X104"/>
    <mergeCell ref="G104:I104"/>
    <mergeCell ref="G97:I97"/>
    <mergeCell ref="J97:L97"/>
    <mergeCell ref="A91:C91"/>
    <mergeCell ref="A92:C92"/>
    <mergeCell ref="D91:F91"/>
    <mergeCell ref="V88:X88"/>
    <mergeCell ref="J92:L92"/>
    <mergeCell ref="M92:O92"/>
    <mergeCell ref="P92:R92"/>
    <mergeCell ref="V108:X108"/>
    <mergeCell ref="A98:C98"/>
    <mergeCell ref="V98:X98"/>
    <mergeCell ref="V99:X99"/>
    <mergeCell ref="A106:C106"/>
    <mergeCell ref="A102:C102"/>
    <mergeCell ref="D107:F107"/>
    <mergeCell ref="D105:F105"/>
    <mergeCell ref="A101:C101"/>
    <mergeCell ref="J100:L100"/>
    <mergeCell ref="M100:O100"/>
    <mergeCell ref="A100:C100"/>
    <mergeCell ref="D106:F106"/>
    <mergeCell ref="D108:F108"/>
    <mergeCell ref="G109:I109"/>
    <mergeCell ref="P105:R105"/>
    <mergeCell ref="S105:U105"/>
    <mergeCell ref="A105:C105"/>
    <mergeCell ref="G101:I101"/>
    <mergeCell ref="V111:X111"/>
    <mergeCell ref="J106:L106"/>
    <mergeCell ref="S106:U106"/>
    <mergeCell ref="J109:L109"/>
    <mergeCell ref="G103:I103"/>
    <mergeCell ref="S103:U103"/>
    <mergeCell ref="M109:O109"/>
    <mergeCell ref="M108:O108"/>
    <mergeCell ref="P108:R108"/>
    <mergeCell ref="S108:U108"/>
    <mergeCell ref="P109:R109"/>
    <mergeCell ref="V105:X105"/>
    <mergeCell ref="S102:U102"/>
    <mergeCell ref="P106:R106"/>
    <mergeCell ref="P103:R103"/>
    <mergeCell ref="P104:R104"/>
    <mergeCell ref="S107:U107"/>
    <mergeCell ref="A103:C103"/>
    <mergeCell ref="G102:I102"/>
    <mergeCell ref="A107:C107"/>
    <mergeCell ref="A108:C108"/>
    <mergeCell ref="M106:O106"/>
    <mergeCell ref="M103:O103"/>
    <mergeCell ref="J102:L102"/>
    <mergeCell ref="M102:O102"/>
    <mergeCell ref="A115:C115"/>
    <mergeCell ref="V115:X115"/>
    <mergeCell ref="A116:C116"/>
    <mergeCell ref="M115:O115"/>
    <mergeCell ref="P115:R115"/>
    <mergeCell ref="A109:C109"/>
    <mergeCell ref="G108:I108"/>
    <mergeCell ref="J107:L107"/>
    <mergeCell ref="M107:O107"/>
    <mergeCell ref="P107:R107"/>
    <mergeCell ref="J108:L108"/>
    <mergeCell ref="A114:C114"/>
    <mergeCell ref="V114:X114"/>
    <mergeCell ref="D113:F113"/>
    <mergeCell ref="J113:L113"/>
    <mergeCell ref="D114:F114"/>
    <mergeCell ref="J112:L112"/>
    <mergeCell ref="A112:C112"/>
    <mergeCell ref="J111:L111"/>
    <mergeCell ref="M111:O111"/>
    <mergeCell ref="P111:R111"/>
    <mergeCell ref="S111:U111"/>
    <mergeCell ref="P112:R112"/>
    <mergeCell ref="S109:U109"/>
    <mergeCell ref="J110:L110"/>
    <mergeCell ref="M110:O110"/>
    <mergeCell ref="P110:R110"/>
    <mergeCell ref="S110:U110"/>
    <mergeCell ref="D112:F112"/>
    <mergeCell ref="A110:C110"/>
    <mergeCell ref="A111:C111"/>
    <mergeCell ref="S115:U115"/>
    <mergeCell ref="V14:X14"/>
    <mergeCell ref="D95:F95"/>
    <mergeCell ref="V16:X16"/>
    <mergeCell ref="D75:F75"/>
    <mergeCell ref="D74:F74"/>
    <mergeCell ref="V20:X20"/>
    <mergeCell ref="V109:X109"/>
    <mergeCell ref="V96:X96"/>
    <mergeCell ref="V106:X106"/>
    <mergeCell ref="D115:F115"/>
    <mergeCell ref="D116:F116"/>
    <mergeCell ref="D109:F109"/>
    <mergeCell ref="D110:F110"/>
    <mergeCell ref="D111:F111"/>
    <mergeCell ref="V94:X94"/>
    <mergeCell ref="V18:X18"/>
    <mergeCell ref="V19:X19"/>
    <mergeCell ref="D78:F78"/>
    <mergeCell ref="D18:F18"/>
    <mergeCell ref="G30:I30"/>
    <mergeCell ref="V95:X95"/>
    <mergeCell ref="V110:X110"/>
    <mergeCell ref="V107:X107"/>
    <mergeCell ref="P101:R101"/>
    <mergeCell ref="V103:X103"/>
    <mergeCell ref="G81:I82"/>
    <mergeCell ref="G83:I83"/>
    <mergeCell ref="J81:L82"/>
    <mergeCell ref="M81:O82"/>
    <mergeCell ref="P81:R82"/>
    <mergeCell ref="V101:X101"/>
    <mergeCell ref="V116:X116"/>
    <mergeCell ref="G127:I127"/>
    <mergeCell ref="G128:I128"/>
    <mergeCell ref="J127:L127"/>
    <mergeCell ref="M127:O127"/>
    <mergeCell ref="P127:R127"/>
    <mergeCell ref="S127:U127"/>
    <mergeCell ref="D127:F127"/>
    <mergeCell ref="A127:C127"/>
    <mergeCell ref="V117:X117"/>
    <mergeCell ref="A118:C118"/>
    <mergeCell ref="V118:X118"/>
    <mergeCell ref="A126:C126"/>
    <mergeCell ref="V126:X126"/>
    <mergeCell ref="V123:X123"/>
    <mergeCell ref="A124:C124"/>
    <mergeCell ref="V119:X119"/>
    <mergeCell ref="G118:I118"/>
    <mergeCell ref="G119:I119"/>
    <mergeCell ref="A121:C121"/>
    <mergeCell ref="A122:C122"/>
    <mergeCell ref="D123:F123"/>
    <mergeCell ref="A117:C117"/>
    <mergeCell ref="A123:C123"/>
    <mergeCell ref="D118:F118"/>
    <mergeCell ref="D121:F122"/>
    <mergeCell ref="A119:C119"/>
    <mergeCell ref="V121:X122"/>
    <mergeCell ref="J123:L123"/>
    <mergeCell ref="M123:O123"/>
    <mergeCell ref="D117:F117"/>
    <mergeCell ref="A125:C125"/>
    <mergeCell ref="D126:F126"/>
    <mergeCell ref="V1:X2"/>
    <mergeCell ref="A3:C3"/>
    <mergeCell ref="V3:X3"/>
    <mergeCell ref="V5:X5"/>
    <mergeCell ref="D3:F3"/>
    <mergeCell ref="P4:R4"/>
    <mergeCell ref="S4:U4"/>
    <mergeCell ref="A4:C4"/>
    <mergeCell ref="V4:X4"/>
    <mergeCell ref="A7:C7"/>
    <mergeCell ref="V7:X7"/>
    <mergeCell ref="G29:I29"/>
    <mergeCell ref="D8:F8"/>
    <mergeCell ref="D103:F103"/>
    <mergeCell ref="D104:F104"/>
    <mergeCell ref="V15:X15"/>
    <mergeCell ref="V100:X100"/>
    <mergeCell ref="A11:C11"/>
    <mergeCell ref="A12:C12"/>
    <mergeCell ref="A6:C6"/>
    <mergeCell ref="D7:F7"/>
    <mergeCell ref="G31:I31"/>
    <mergeCell ref="V6:X6"/>
    <mergeCell ref="V11:X11"/>
    <mergeCell ref="V10:X10"/>
    <mergeCell ref="A8:C8"/>
    <mergeCell ref="V8:X8"/>
    <mergeCell ref="A9:C9"/>
    <mergeCell ref="V9:X9"/>
    <mergeCell ref="V12:X12"/>
    <mergeCell ref="V13:X13"/>
    <mergeCell ref="A96:C96"/>
  </mergeCells>
  <phoneticPr fontId="23" type="noConversion"/>
  <conditionalFormatting sqref="A2:C2 A42:C42 A82:C82 A122:C122 A162:C162 A202:C202">
    <cfRule type="cellIs" dxfId="9" priority="30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0" orientation="portrait" r:id="rId1"/>
  <headerFooter>
    <oddHeader>&amp;LInterreg IPA CBC  Programme Greece- The former Yugoslav Republic of Macedonia 2014-2020&amp;R&amp;A</oddHeader>
    <oddFooter>&amp;LJustification of the budget&amp;R&amp;P from &amp;N</oddFooter>
  </headerFooter>
  <rowBreaks count="6" manualBreakCount="6">
    <brk id="39" max="16383" man="1"/>
    <brk id="79" max="16383" man="1"/>
    <brk id="119" max="16383" man="1"/>
    <brk id="159" max="16383" man="1"/>
    <brk id="199" max="16383" man="1"/>
    <brk id="2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9">
    <tabColor rgb="FFFF0000"/>
    <pageSetUpPr fitToPage="1"/>
  </sheetPr>
  <dimension ref="B1:L20"/>
  <sheetViews>
    <sheetView tabSelected="1" view="pageBreakPreview" topLeftCell="A7" zoomScale="110" zoomScaleNormal="85" zoomScaleSheetLayoutView="110" workbookViewId="0">
      <selection activeCell="F8" sqref="F8"/>
    </sheetView>
  </sheetViews>
  <sheetFormatPr defaultRowHeight="15" x14ac:dyDescent="0.25"/>
  <cols>
    <col min="1" max="1" width="4.28515625" customWidth="1"/>
    <col min="2" max="2" width="23" customWidth="1"/>
    <col min="3" max="3" width="18.42578125" customWidth="1"/>
    <col min="4" max="4" width="21.28515625" customWidth="1"/>
    <col min="5" max="5" width="15.28515625" customWidth="1"/>
    <col min="6" max="6" width="14" customWidth="1"/>
    <col min="7" max="7" width="16.140625" customWidth="1"/>
    <col min="8" max="8" width="14.28515625" customWidth="1"/>
    <col min="9" max="10" width="16.140625" customWidth="1"/>
    <col min="11" max="11" width="23" customWidth="1"/>
    <col min="12" max="12" width="14" customWidth="1"/>
    <col min="13" max="13" width="24.140625" customWidth="1"/>
  </cols>
  <sheetData>
    <row r="1" spans="2:12" x14ac:dyDescent="0.25">
      <c r="B1" s="192" t="s">
        <v>378</v>
      </c>
      <c r="C1" s="192"/>
      <c r="D1" s="192"/>
      <c r="E1" s="76"/>
      <c r="F1" s="53"/>
    </row>
    <row r="2" spans="2:12" ht="30" x14ac:dyDescent="0.25">
      <c r="B2" s="59"/>
      <c r="C2" s="59" t="s">
        <v>328</v>
      </c>
      <c r="D2" s="59" t="s">
        <v>329</v>
      </c>
      <c r="E2" s="76"/>
      <c r="F2" s="54"/>
    </row>
    <row r="3" spans="2:12" x14ac:dyDescent="0.25">
      <c r="B3" s="86"/>
      <c r="C3" s="87"/>
      <c r="D3" s="87"/>
      <c r="E3" s="76"/>
      <c r="F3" s="73" t="s">
        <v>339</v>
      </c>
      <c r="G3" s="193">
        <f>'Cover page'!C19</f>
        <v>0</v>
      </c>
      <c r="H3" s="193"/>
      <c r="I3" s="193"/>
      <c r="J3" s="193"/>
      <c r="K3" s="193"/>
    </row>
    <row r="4" spans="2:12" ht="63.75" customHeight="1" x14ac:dyDescent="0.25">
      <c r="B4" s="57" t="s">
        <v>397</v>
      </c>
      <c r="C4" s="72" t="s">
        <v>400</v>
      </c>
      <c r="D4" s="196" t="s">
        <v>398</v>
      </c>
      <c r="E4" s="54"/>
      <c r="F4" s="80" t="s">
        <v>349</v>
      </c>
      <c r="G4" s="194">
        <f>'Cover page'!C20</f>
        <v>0</v>
      </c>
      <c r="H4" s="194"/>
      <c r="I4" s="194"/>
      <c r="J4" s="194"/>
      <c r="K4" s="194"/>
    </row>
    <row r="5" spans="2:12" ht="60" x14ac:dyDescent="0.25">
      <c r="B5" s="57" t="s">
        <v>379</v>
      </c>
      <c r="C5" s="72" t="s">
        <v>401</v>
      </c>
      <c r="D5" s="68" t="s">
        <v>399</v>
      </c>
      <c r="E5" s="77"/>
      <c r="F5" s="123"/>
      <c r="G5" s="124"/>
      <c r="H5" s="123"/>
      <c r="I5" s="124"/>
    </row>
    <row r="6" spans="2:12" x14ac:dyDescent="0.25">
      <c r="B6" s="57" t="s">
        <v>359</v>
      </c>
      <c r="C6" s="72"/>
      <c r="D6" s="68" t="s">
        <v>360</v>
      </c>
      <c r="E6" s="77"/>
      <c r="F6" s="53"/>
    </row>
    <row r="7" spans="2:12" ht="45" x14ac:dyDescent="0.25">
      <c r="B7" s="57" t="s">
        <v>395</v>
      </c>
      <c r="C7" s="72"/>
      <c r="D7" s="56" t="s">
        <v>358</v>
      </c>
      <c r="E7" s="78"/>
      <c r="F7" s="55"/>
    </row>
    <row r="8" spans="2:12" ht="30" x14ac:dyDescent="0.25">
      <c r="B8" s="57" t="s">
        <v>331</v>
      </c>
      <c r="C8" s="58" t="s">
        <v>380</v>
      </c>
      <c r="D8" s="58"/>
      <c r="E8" s="79"/>
      <c r="F8" s="53"/>
    </row>
    <row r="9" spans="2:12" ht="30" x14ac:dyDescent="0.25">
      <c r="B9" s="57" t="s">
        <v>332</v>
      </c>
      <c r="C9" s="72"/>
      <c r="D9" s="92" t="s">
        <v>357</v>
      </c>
      <c r="E9" s="76"/>
    </row>
    <row r="13" spans="2:12" ht="105" x14ac:dyDescent="0.25">
      <c r="B13" s="33"/>
      <c r="C13" s="63" t="s">
        <v>270</v>
      </c>
      <c r="D13" s="64" t="s">
        <v>335</v>
      </c>
      <c r="E13" s="64" t="s">
        <v>359</v>
      </c>
      <c r="F13" s="64" t="s">
        <v>334</v>
      </c>
      <c r="G13" s="64" t="s">
        <v>331</v>
      </c>
      <c r="H13" s="64" t="s">
        <v>372</v>
      </c>
      <c r="I13" s="64" t="s">
        <v>333</v>
      </c>
      <c r="J13" s="64" t="s">
        <v>337</v>
      </c>
      <c r="K13" s="64" t="s">
        <v>336</v>
      </c>
      <c r="L13" s="64" t="s">
        <v>394</v>
      </c>
    </row>
    <row r="14" spans="2:12" x14ac:dyDescent="0.25">
      <c r="B14" s="60" t="s">
        <v>5</v>
      </c>
      <c r="C14" s="62">
        <f>'Project Overview'!J12</f>
        <v>0</v>
      </c>
      <c r="D14" s="67">
        <f>'Project Overview'!E12</f>
        <v>0</v>
      </c>
      <c r="E14" s="67">
        <f>'Project Overview'!D12</f>
        <v>0</v>
      </c>
      <c r="F14" s="66">
        <f>IF(C14=0,0,D14/C14)</f>
        <v>0</v>
      </c>
      <c r="G14" s="65">
        <f>'AF-Tables'!V4</f>
        <v>0</v>
      </c>
      <c r="H14" s="66">
        <f t="shared" ref="H14:H19" si="0">IF(C14=0,0,E14/C14)</f>
        <v>0</v>
      </c>
      <c r="I14" s="67">
        <f>SUMIF('LB (PP1)'!L3:L201,"WP1-Audits",'LB (PP1)'!J3:J201)</f>
        <v>0</v>
      </c>
      <c r="J14" s="67">
        <f>'AF-Tables'!V3</f>
        <v>0</v>
      </c>
      <c r="K14" s="67">
        <f t="shared" ref="K14:K19" si="1">J14-I14-G14</f>
        <v>0</v>
      </c>
      <c r="L14" s="66">
        <f>IF(C14=0,0,K14/C14)</f>
        <v>0</v>
      </c>
    </row>
    <row r="15" spans="2:12" x14ac:dyDescent="0.25">
      <c r="B15" s="60" t="s">
        <v>6</v>
      </c>
      <c r="C15" s="62">
        <f>'Project Overview'!J13</f>
        <v>0</v>
      </c>
      <c r="D15" s="67">
        <f>'Project Overview'!E13</f>
        <v>0</v>
      </c>
      <c r="E15" s="67">
        <f>'Project Overview'!D13</f>
        <v>0</v>
      </c>
      <c r="F15" s="66">
        <f t="shared" ref="F15:F20" si="2">IF(C15=0,0,D15/C15)</f>
        <v>0</v>
      </c>
      <c r="G15" s="65">
        <f>'AF-Tables'!V44</f>
        <v>0</v>
      </c>
      <c r="H15" s="66">
        <f t="shared" si="0"/>
        <v>0</v>
      </c>
      <c r="I15" s="67">
        <f>SUMIF('PP2'!L3:L201,"WP1-Audits",'PP2'!J3:J201)</f>
        <v>0</v>
      </c>
      <c r="J15" s="67">
        <f>'AF-Tables'!V43</f>
        <v>0</v>
      </c>
      <c r="K15" s="67">
        <f t="shared" si="1"/>
        <v>0</v>
      </c>
      <c r="L15" s="66">
        <f t="shared" ref="L15:L20" si="3">IF(C15=0,0,K15/C15)</f>
        <v>0</v>
      </c>
    </row>
    <row r="16" spans="2:12" x14ac:dyDescent="0.25">
      <c r="B16" s="60" t="s">
        <v>7</v>
      </c>
      <c r="C16" s="62">
        <f>'Project Overview'!J14</f>
        <v>0</v>
      </c>
      <c r="D16" s="67">
        <f>'Project Overview'!E14</f>
        <v>0</v>
      </c>
      <c r="E16" s="67">
        <f>'Project Overview'!D14</f>
        <v>0</v>
      </c>
      <c r="F16" s="66">
        <f t="shared" si="2"/>
        <v>0</v>
      </c>
      <c r="G16" s="65">
        <f>'AF-Tables'!V84</f>
        <v>0</v>
      </c>
      <c r="H16" s="66">
        <f t="shared" si="0"/>
        <v>0</v>
      </c>
      <c r="I16" s="67">
        <f>SUMIF('PP3'!L3:L201,"WP1-Audits",'PP3'!J3:J201)</f>
        <v>0</v>
      </c>
      <c r="J16" s="67">
        <f>'AF-Tables'!V83</f>
        <v>0</v>
      </c>
      <c r="K16" s="67">
        <f t="shared" si="1"/>
        <v>0</v>
      </c>
      <c r="L16" s="66">
        <f t="shared" si="3"/>
        <v>0</v>
      </c>
    </row>
    <row r="17" spans="2:12" x14ac:dyDescent="0.25">
      <c r="B17" s="60" t="s">
        <v>8</v>
      </c>
      <c r="C17" s="62">
        <f>'Project Overview'!J15</f>
        <v>0</v>
      </c>
      <c r="D17" s="67">
        <f>'Project Overview'!E15</f>
        <v>0</v>
      </c>
      <c r="E17" s="67">
        <f>'Project Overview'!D15</f>
        <v>0</v>
      </c>
      <c r="F17" s="66">
        <f t="shared" si="2"/>
        <v>0</v>
      </c>
      <c r="G17" s="65">
        <f>'AF-Tables'!V124</f>
        <v>0</v>
      </c>
      <c r="H17" s="66">
        <f t="shared" si="0"/>
        <v>0</v>
      </c>
      <c r="I17" s="67">
        <f>SUMIF('PP4'!L3:L201,"WP1-Audits",'PP4'!J3:J201)</f>
        <v>0</v>
      </c>
      <c r="J17" s="67">
        <f>'AF-Tables'!V123</f>
        <v>0</v>
      </c>
      <c r="K17" s="67">
        <f t="shared" si="1"/>
        <v>0</v>
      </c>
      <c r="L17" s="66">
        <f t="shared" si="3"/>
        <v>0</v>
      </c>
    </row>
    <row r="18" spans="2:12" x14ac:dyDescent="0.25">
      <c r="B18" s="60" t="s">
        <v>9</v>
      </c>
      <c r="C18" s="62">
        <f>'Project Overview'!J16</f>
        <v>0</v>
      </c>
      <c r="D18" s="67">
        <f>'Project Overview'!E16</f>
        <v>0</v>
      </c>
      <c r="E18" s="67">
        <f>'Project Overview'!D16</f>
        <v>0</v>
      </c>
      <c r="F18" s="66">
        <f t="shared" si="2"/>
        <v>0</v>
      </c>
      <c r="G18" s="65">
        <f>'AF-Tables'!V164</f>
        <v>0</v>
      </c>
      <c r="H18" s="66">
        <f t="shared" si="0"/>
        <v>0</v>
      </c>
      <c r="I18" s="67">
        <f>SUMIF('PP5'!L3:L201,"WP1-Audits",'PP5'!J3:J201)</f>
        <v>0</v>
      </c>
      <c r="J18" s="67">
        <f>'AF-Tables'!V163</f>
        <v>0</v>
      </c>
      <c r="K18" s="67">
        <f t="shared" si="1"/>
        <v>0</v>
      </c>
      <c r="L18" s="66">
        <f t="shared" si="3"/>
        <v>0</v>
      </c>
    </row>
    <row r="19" spans="2:12" x14ac:dyDescent="0.25">
      <c r="B19" s="60" t="s">
        <v>10</v>
      </c>
      <c r="C19" s="62">
        <f>'Project Overview'!J17</f>
        <v>0</v>
      </c>
      <c r="D19" s="67">
        <f>'Project Overview'!E17</f>
        <v>0</v>
      </c>
      <c r="E19" s="67">
        <f>'Project Overview'!D17</f>
        <v>0</v>
      </c>
      <c r="F19" s="66">
        <f t="shared" si="2"/>
        <v>0</v>
      </c>
      <c r="G19" s="65">
        <f>'AF-Tables'!V204</f>
        <v>0</v>
      </c>
      <c r="H19" s="66">
        <f t="shared" si="0"/>
        <v>0</v>
      </c>
      <c r="I19" s="67">
        <f>SUMIF('PP6'!L3:L201,"WP1-Audits",'PP6'!J3:J201)</f>
        <v>0</v>
      </c>
      <c r="J19" s="67">
        <f>'AF-Tables'!V203</f>
        <v>0</v>
      </c>
      <c r="K19" s="67">
        <f t="shared" si="1"/>
        <v>0</v>
      </c>
      <c r="L19" s="66">
        <f t="shared" si="3"/>
        <v>0</v>
      </c>
    </row>
    <row r="20" spans="2:12" x14ac:dyDescent="0.25">
      <c r="B20" s="60" t="s">
        <v>330</v>
      </c>
      <c r="C20" s="49">
        <f>SUM(C14:C19)</f>
        <v>0</v>
      </c>
      <c r="D20" s="49">
        <f>SUM(D14:D19)</f>
        <v>0</v>
      </c>
      <c r="E20" s="49">
        <f>SUM(E14:E19)</f>
        <v>0</v>
      </c>
      <c r="F20" s="61">
        <f t="shared" si="2"/>
        <v>0</v>
      </c>
      <c r="G20" s="91">
        <f>SUM(G14:G19)</f>
        <v>0</v>
      </c>
      <c r="H20" s="61">
        <f>SUM(H14:H19)</f>
        <v>0</v>
      </c>
      <c r="I20" s="49">
        <f>SUM(I14:I19)</f>
        <v>0</v>
      </c>
      <c r="J20" s="49">
        <f>SUM(J14:J19)</f>
        <v>0</v>
      </c>
      <c r="K20" s="49">
        <f>SUM(K14:K19)</f>
        <v>0</v>
      </c>
      <c r="L20" s="61">
        <f t="shared" si="3"/>
        <v>0</v>
      </c>
    </row>
  </sheetData>
  <sheetProtection password="D76E" sheet="1" objects="1" scenarios="1"/>
  <mergeCells count="3">
    <mergeCell ref="B1:D1"/>
    <mergeCell ref="G3:K3"/>
    <mergeCell ref="G4:K4"/>
  </mergeCells>
  <phoneticPr fontId="23" type="noConversion"/>
  <conditionalFormatting sqref="F14:F19">
    <cfRule type="cellIs" dxfId="8" priority="15" stopIfTrue="1" operator="greaterThan">
      <formula>0.04</formula>
    </cfRule>
  </conditionalFormatting>
  <conditionalFormatting sqref="L14:L19">
    <cfRule type="cellIs" dxfId="7" priority="8" stopIfTrue="1" operator="greaterThan">
      <formula>0.1</formula>
    </cfRule>
  </conditionalFormatting>
  <conditionalFormatting sqref="H14:H19">
    <cfRule type="cellIs" dxfId="6" priority="1" operator="greaterThan">
      <formula>0.5001</formula>
    </cfRule>
    <cfRule type="cellIs" dxfId="5" priority="18" stopIfTrue="1" operator="greaterThan">
      <formula>0.5</formula>
    </cfRule>
  </conditionalFormatting>
  <conditionalFormatting sqref="G20">
    <cfRule type="cellIs" dxfId="4" priority="6" operator="greaterThan">
      <formula>20000</formula>
    </cfRule>
  </conditionalFormatting>
  <conditionalFormatting sqref="F14">
    <cfRule type="cellIs" dxfId="3" priority="5" operator="greaterThan">
      <formula>0.0401</formula>
    </cfRule>
  </conditionalFormatting>
  <conditionalFormatting sqref="F15:F19">
    <cfRule type="cellIs" dxfId="2" priority="4" operator="greaterThan">
      <formula>0.0401</formula>
    </cfRule>
  </conditionalFormatting>
  <conditionalFormatting sqref="L14">
    <cfRule type="cellIs" dxfId="1" priority="3" operator="greaterThan">
      <formula>0.1001</formula>
    </cfRule>
  </conditionalFormatting>
  <conditionalFormatting sqref="L15:L19">
    <cfRule type="cellIs" dxfId="0" priority="2" operator="greaterThan">
      <formula>0.1001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87</vt:i4>
      </vt:variant>
    </vt:vector>
  </HeadingPairs>
  <TitlesOfParts>
    <vt:vector size="99" baseType="lpstr">
      <vt:lpstr>Cover page</vt:lpstr>
      <vt:lpstr>LB (PP1)</vt:lpstr>
      <vt:lpstr>PP2</vt:lpstr>
      <vt:lpstr>PP3</vt:lpstr>
      <vt:lpstr>PP4</vt:lpstr>
      <vt:lpstr>PP5</vt:lpstr>
      <vt:lpstr>PP6</vt:lpstr>
      <vt:lpstr>AF-Tables</vt:lpstr>
      <vt:lpstr>Budget Check</vt:lpstr>
      <vt:lpstr>Project Overview</vt:lpstr>
      <vt:lpstr>XXXX</vt:lpstr>
      <vt:lpstr>Ranges</vt:lpstr>
      <vt:lpstr>_SO1</vt:lpstr>
      <vt:lpstr>_SO2</vt:lpstr>
      <vt:lpstr>Budgetline</vt:lpstr>
      <vt:lpstr>Country</vt:lpstr>
      <vt:lpstr>Equipment</vt:lpstr>
      <vt:lpstr>Expertise_Services</vt:lpstr>
      <vt:lpstr>Infrastructure</vt:lpstr>
      <vt:lpstr>Office_Administration</vt:lpstr>
      <vt:lpstr>P10WP1</vt:lpstr>
      <vt:lpstr>P10WP2</vt:lpstr>
      <vt:lpstr>P10WP3</vt:lpstr>
      <vt:lpstr>P10WP4</vt:lpstr>
      <vt:lpstr>P10WP5</vt:lpstr>
      <vt:lpstr>P10WP6</vt:lpstr>
      <vt:lpstr>P1WP1</vt:lpstr>
      <vt:lpstr>P1WP2</vt:lpstr>
      <vt:lpstr>P1WP3</vt:lpstr>
      <vt:lpstr>P1WP4</vt:lpstr>
      <vt:lpstr>P1WP5</vt:lpstr>
      <vt:lpstr>P1WP6</vt:lpstr>
      <vt:lpstr>P2WP1</vt:lpstr>
      <vt:lpstr>P2WP2</vt:lpstr>
      <vt:lpstr>P2WP3</vt:lpstr>
      <vt:lpstr>P2WP4</vt:lpstr>
      <vt:lpstr>P2WP5</vt:lpstr>
      <vt:lpstr>P2WP6</vt:lpstr>
      <vt:lpstr>P3WP1</vt:lpstr>
      <vt:lpstr>P3WP2</vt:lpstr>
      <vt:lpstr>P3WP3</vt:lpstr>
      <vt:lpstr>P3WP4</vt:lpstr>
      <vt:lpstr>P3WP5</vt:lpstr>
      <vt:lpstr>P3WP6</vt:lpstr>
      <vt:lpstr>P4WP1</vt:lpstr>
      <vt:lpstr>P4WP2</vt:lpstr>
      <vt:lpstr>P4WP3</vt:lpstr>
      <vt:lpstr>P4WP4</vt:lpstr>
      <vt:lpstr>P4WP5</vt:lpstr>
      <vt:lpstr>P4WP6</vt:lpstr>
      <vt:lpstr>P5WP1</vt:lpstr>
      <vt:lpstr>P5WP2</vt:lpstr>
      <vt:lpstr>P5WP3</vt:lpstr>
      <vt:lpstr>P5WP4</vt:lpstr>
      <vt:lpstr>P5WP5</vt:lpstr>
      <vt:lpstr>P5WP6</vt:lpstr>
      <vt:lpstr>P6WP1</vt:lpstr>
      <vt:lpstr>P6WP2</vt:lpstr>
      <vt:lpstr>P6WP3</vt:lpstr>
      <vt:lpstr>P6WP4</vt:lpstr>
      <vt:lpstr>P6WP5</vt:lpstr>
      <vt:lpstr>P6WP6</vt:lpstr>
      <vt:lpstr>P7WP1</vt:lpstr>
      <vt:lpstr>P7WP2</vt:lpstr>
      <vt:lpstr>P7WP3</vt:lpstr>
      <vt:lpstr>P7WP4</vt:lpstr>
      <vt:lpstr>P7WP5</vt:lpstr>
      <vt:lpstr>P7WP6</vt:lpstr>
      <vt:lpstr>P8WP1</vt:lpstr>
      <vt:lpstr>P8WP2</vt:lpstr>
      <vt:lpstr>P8WP3</vt:lpstr>
      <vt:lpstr>P8WP4</vt:lpstr>
      <vt:lpstr>P8WP5</vt:lpstr>
      <vt:lpstr>P8WP6</vt:lpstr>
      <vt:lpstr>P9WP1</vt:lpstr>
      <vt:lpstr>P9WP2</vt:lpstr>
      <vt:lpstr>P9WP3</vt:lpstr>
      <vt:lpstr>P9WP4</vt:lpstr>
      <vt:lpstr>P9WP5</vt:lpstr>
      <vt:lpstr>P9WP6</vt:lpstr>
      <vt:lpstr>Partner</vt:lpstr>
      <vt:lpstr>PRI</vt:lpstr>
      <vt:lpstr>'Cover page'!Print_Area</vt:lpstr>
      <vt:lpstr>'LB (PP1)'!Print_Area</vt:lpstr>
      <vt:lpstr>'PP2'!Print_Area</vt:lpstr>
      <vt:lpstr>'PP3'!Print_Area</vt:lpstr>
      <vt:lpstr>'PP4'!Print_Area</vt:lpstr>
      <vt:lpstr>'PP5'!Print_Area</vt:lpstr>
      <vt:lpstr>'PP6'!Print_Area</vt:lpstr>
      <vt:lpstr>'LB (PP1)'!Print_Titles</vt:lpstr>
      <vt:lpstr>'PP2'!Print_Titles</vt:lpstr>
      <vt:lpstr>'PP3'!Print_Titles</vt:lpstr>
      <vt:lpstr>'PP4'!Print_Titles</vt:lpstr>
      <vt:lpstr>'PP5'!Print_Titles</vt:lpstr>
      <vt:lpstr>'PP6'!Print_Titles</vt:lpstr>
      <vt:lpstr>SO</vt:lpstr>
      <vt:lpstr>Staff_Costs</vt:lpstr>
      <vt:lpstr>Travel_Accommodation</vt:lpstr>
      <vt:lpstr>WPs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Charalampous</dc:creator>
  <cp:lastModifiedBy>ΕΥΓΕΝΙΔΟΥ ΚΑΛΛΙΟΠΗ (EVGENIDOY KALLIOPI)</cp:lastModifiedBy>
  <cp:lastPrinted>2018-09-20T09:31:52Z</cp:lastPrinted>
  <dcterms:created xsi:type="dcterms:W3CDTF">2015-08-04T12:07:20Z</dcterms:created>
  <dcterms:modified xsi:type="dcterms:W3CDTF">2018-10-16T07:05:32Z</dcterms:modified>
</cp:coreProperties>
</file>